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004ab833fa1b74e/Zebra Leven/"/>
    </mc:Choice>
  </mc:AlternateContent>
  <xr:revisionPtr revIDLastSave="47" documentId="8_{1B43A5D6-0CAA-40C6-A950-FD581BAF98AA}" xr6:coauthVersionLast="47" xr6:coauthVersionMax="47" xr10:uidLastSave="{6280E0AB-ED34-4EC1-94EF-D3F305D00183}"/>
  <bookViews>
    <workbookView xWindow="-108" yWindow="-108" windowWidth="23256" windowHeight="12456" xr2:uid="{E8417347-902D-41AD-A3C1-7F87F6D46B72}"/>
  </bookViews>
  <sheets>
    <sheet name="Overlevingstafels" sheetId="1" r:id="rId1"/>
    <sheet name="Invoer en uitvoer" sheetId="2" r:id="rId2"/>
    <sheet name="Milete" sheetId="4" r:id="rId3"/>
    <sheet name="Hulptabellen" sheetId="3" r:id="rId4"/>
  </sheets>
  <externalReferences>
    <externalReference r:id="rId5"/>
  </externalReferences>
  <definedNames>
    <definedName name="a_n" localSheetId="2">'[1]Invoer en uitvoer'!$C$13</definedName>
    <definedName name="a_n">'Invoer en uitvoer'!$C$13</definedName>
    <definedName name="a_x" localSheetId="2">'[1]Invoer en uitvoer'!$C$19</definedName>
    <definedName name="a_x">'Invoer en uitvoer'!$C$19</definedName>
    <definedName name="ä_x">'Invoer en uitvoer'!$C$17</definedName>
    <definedName name="a_xn">'Invoer en uitvoer'!$C$18</definedName>
    <definedName name="ä_xn">'Invoer en uitvoer'!$C$16</definedName>
    <definedName name="alfa">Milete!$P$2</definedName>
    <definedName name="An">'Invoer en uitvoer'!$C$11</definedName>
    <definedName name="Ax">'Invoer en uitvoer'!$C$15</definedName>
    <definedName name="Axn" localSheetId="2">'[1]Invoer en uitvoer'!#REF!</definedName>
    <definedName name="Axn">'Invoer en uitvoer'!$C$20</definedName>
    <definedName name="B" localSheetId="2">'[1]Invoer en uitvoer'!$C$7</definedName>
    <definedName name="B">'Invoer en uitvoer'!$C$7</definedName>
    <definedName name="d_xplust">Hulptabellen!$F$11:$F$130</definedName>
    <definedName name="geslacht" localSheetId="2">'[1]Invoer en uitvoer'!$C$3</definedName>
    <definedName name="geslacht">'Invoer en uitvoer'!$C$3</definedName>
    <definedName name="i" localSheetId="2">'[1]Invoer en uitvoer'!$C$4</definedName>
    <definedName name="i">'Invoer en uitvoer'!$C$4</definedName>
    <definedName name="ind_duur" localSheetId="2">[1]Hulptabellen!$L$11:$L$130</definedName>
    <definedName name="ind_duur">Hulptabellen!$L$11:$L$130</definedName>
    <definedName name="ind_omega" localSheetId="2">[1]Hulptabellen!$M$11:$M$130</definedName>
    <definedName name="ind_omega">Hulptabellen!$M$11:$M$130</definedName>
    <definedName name="jaarbedrag">Milete!$C$2</definedName>
    <definedName name="lxplust">Hulptabellen!$E$11:$E$130</definedName>
    <definedName name="milete_i">Milete!$C$3</definedName>
    <definedName name="n" localSheetId="2">'[1]Invoer en uitvoer'!$C$6</definedName>
    <definedName name="n">'Invoer en uitvoer'!$C$6</definedName>
    <definedName name="nEx" localSheetId="2">'[1]Invoer en uitvoer'!$C$14</definedName>
    <definedName name="nEx">'Invoer en uitvoer'!$C$14</definedName>
    <definedName name="Overlevingstafels" localSheetId="2">[1]Overlevingstafels!$B$3:$D$123</definedName>
    <definedName name="Overlevingstafels">Overlevingstafels!$B$3:$D$123</definedName>
    <definedName name="q_xplust">Hulptabellen!$G$11:$G$130</definedName>
    <definedName name="solver_adj" localSheetId="2" hidden="1">Milete!$P$2</definedName>
    <definedName name="solver_cvg" localSheetId="2" hidden="1">0.0001</definedName>
    <definedName name="solver_drv" localSheetId="2" hidden="1">2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Milete!$S$2</definedName>
    <definedName name="solver_pre" localSheetId="2" hidden="1">0.000001</definedName>
    <definedName name="solver_rbv" localSheetId="2" hidden="1">2</definedName>
    <definedName name="solver_rlx" localSheetId="2" hidden="1">2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  <definedName name="tpx" localSheetId="2">[1]Hulptabellen!$J$11:$J$130</definedName>
    <definedName name="tpx">Hulptabellen!$J$11:$J$130</definedName>
    <definedName name="tqx">Hulptabellen!$H$11:$H$130</definedName>
    <definedName name="vt" localSheetId="2">[1]Hulptabellen!$D$11:$D$130</definedName>
    <definedName name="vt">Hulptabellen!$D$11:$D$130</definedName>
    <definedName name="x" localSheetId="2">'[1]Invoer en uitvoer'!$C$5</definedName>
    <definedName name="x">'Invoer en uitvoer'!$C$5</definedName>
    <definedName name="ω" localSheetId="2">[1]Hulptabellen!$C$2</definedName>
    <definedName name="ω">Hulptabellen!$C$2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4" l="1"/>
  <c r="B12" i="4"/>
  <c r="B13" i="4" s="1"/>
  <c r="B14" i="4" s="1"/>
  <c r="C14" i="4" s="1"/>
  <c r="B10" i="4"/>
  <c r="B11" i="4" s="1"/>
  <c r="C11" i="4" s="1"/>
  <c r="C9" i="4"/>
  <c r="B9" i="4"/>
  <c r="E8" i="4"/>
  <c r="E9" i="4" s="1"/>
  <c r="G9" i="4" s="1"/>
  <c r="D8" i="4"/>
  <c r="C8" i="4"/>
  <c r="B8" i="4"/>
  <c r="G7" i="4"/>
  <c r="I7" i="4" s="1"/>
  <c r="F7" i="4"/>
  <c r="C7" i="4"/>
  <c r="E10" i="4" l="1"/>
  <c r="G10" i="4" s="1"/>
  <c r="I10" i="4" s="1"/>
  <c r="I9" i="4"/>
  <c r="G8" i="4"/>
  <c r="C12" i="4"/>
  <c r="D9" i="4"/>
  <c r="F8" i="4"/>
  <c r="O7" i="4" s="1"/>
  <c r="B15" i="4"/>
  <c r="H7" i="4"/>
  <c r="C10" i="4"/>
  <c r="E11" i="4" l="1"/>
  <c r="E12" i="4" s="1"/>
  <c r="P9" i="4"/>
  <c r="R8" i="4"/>
  <c r="J7" i="4"/>
  <c r="I8" i="4"/>
  <c r="P8" i="4"/>
  <c r="P7" i="4"/>
  <c r="B16" i="4"/>
  <c r="C15" i="4"/>
  <c r="D10" i="4"/>
  <c r="F9" i="4"/>
  <c r="O8" i="4" s="1"/>
  <c r="H8" i="4"/>
  <c r="G11" i="4" l="1"/>
  <c r="P10" i="4" s="1"/>
  <c r="S8" i="4"/>
  <c r="S10" i="4"/>
  <c r="S9" i="4"/>
  <c r="J8" i="4"/>
  <c r="H9" i="4"/>
  <c r="F10" i="4"/>
  <c r="D11" i="4"/>
  <c r="E13" i="4"/>
  <c r="G12" i="4"/>
  <c r="B17" i="4"/>
  <c r="C16" i="4"/>
  <c r="R9" i="4"/>
  <c r="T9" i="4" l="1"/>
  <c r="I11" i="4"/>
  <c r="P11" i="4"/>
  <c r="S12" i="4" s="1"/>
  <c r="H10" i="4"/>
  <c r="J10" i="4" s="1"/>
  <c r="I12" i="4"/>
  <c r="D12" i="4"/>
  <c r="F11" i="4"/>
  <c r="S11" i="4"/>
  <c r="E14" i="4"/>
  <c r="G13" i="4"/>
  <c r="P12" i="4" s="1"/>
  <c r="J9" i="4"/>
  <c r="O9" i="4"/>
  <c r="C17" i="4"/>
  <c r="B18" i="4"/>
  <c r="T8" i="4"/>
  <c r="H11" i="4" l="1"/>
  <c r="O10" i="4"/>
  <c r="R11" i="4" s="1"/>
  <c r="T11" i="4" s="1"/>
  <c r="B19" i="4"/>
  <c r="C18" i="4"/>
  <c r="R10" i="4"/>
  <c r="G14" i="4"/>
  <c r="E15" i="4"/>
  <c r="D13" i="4"/>
  <c r="F12" i="4"/>
  <c r="I13" i="4"/>
  <c r="S13" i="4"/>
  <c r="I14" i="4" l="1"/>
  <c r="H12" i="4"/>
  <c r="J12" i="4" s="1"/>
  <c r="D14" i="4"/>
  <c r="F13" i="4"/>
  <c r="O12" i="4" s="1"/>
  <c r="B20" i="4"/>
  <c r="C19" i="4"/>
  <c r="J11" i="4"/>
  <c r="P13" i="4"/>
  <c r="E16" i="4"/>
  <c r="G15" i="4"/>
  <c r="T10" i="4"/>
  <c r="O11" i="4"/>
  <c r="D15" i="4" l="1"/>
  <c r="F14" i="4"/>
  <c r="I15" i="4"/>
  <c r="E17" i="4"/>
  <c r="G16" i="4"/>
  <c r="P15" i="4" s="1"/>
  <c r="C20" i="4"/>
  <c r="B21" i="4"/>
  <c r="P14" i="4"/>
  <c r="S15" i="4" s="1"/>
  <c r="R13" i="4"/>
  <c r="T13" i="4" s="1"/>
  <c r="R12" i="4"/>
  <c r="S14" i="4"/>
  <c r="O13" i="4"/>
  <c r="H13" i="4"/>
  <c r="S16" i="4" l="1"/>
  <c r="J13" i="4"/>
  <c r="G17" i="4"/>
  <c r="E18" i="4"/>
  <c r="H14" i="4"/>
  <c r="J14" i="4" s="1"/>
  <c r="I16" i="4"/>
  <c r="R14" i="4"/>
  <c r="T14" i="4" s="1"/>
  <c r="T12" i="4"/>
  <c r="D16" i="4"/>
  <c r="F15" i="4"/>
  <c r="O14" i="4" s="1"/>
  <c r="B22" i="4"/>
  <c r="C21" i="4"/>
  <c r="D17" i="4" l="1"/>
  <c r="F16" i="4"/>
  <c r="I17" i="4"/>
  <c r="B23" i="4"/>
  <c r="C22" i="4"/>
  <c r="O15" i="4"/>
  <c r="R16" i="4" s="1"/>
  <c r="T16" i="4" s="1"/>
  <c r="H15" i="4"/>
  <c r="J15" i="4" s="1"/>
  <c r="R15" i="4"/>
  <c r="P16" i="4"/>
  <c r="E19" i="4"/>
  <c r="G18" i="4"/>
  <c r="I18" i="4" l="1"/>
  <c r="S17" i="4"/>
  <c r="H16" i="4"/>
  <c r="J16" i="4" s="1"/>
  <c r="P17" i="4"/>
  <c r="S18" i="4" s="1"/>
  <c r="E20" i="4"/>
  <c r="G19" i="4"/>
  <c r="C23" i="4"/>
  <c r="B24" i="4"/>
  <c r="T15" i="4"/>
  <c r="D18" i="4"/>
  <c r="F17" i="4"/>
  <c r="H17" i="4" l="1"/>
  <c r="J17" i="4" s="1"/>
  <c r="E21" i="4"/>
  <c r="G20" i="4"/>
  <c r="P19" i="4" s="1"/>
  <c r="I19" i="4"/>
  <c r="D19" i="4"/>
  <c r="F18" i="4"/>
  <c r="B25" i="4"/>
  <c r="C24" i="4"/>
  <c r="O16" i="4"/>
  <c r="R17" i="4" s="1"/>
  <c r="P18" i="4"/>
  <c r="S19" i="4" s="1"/>
  <c r="T17" i="4" l="1"/>
  <c r="S20" i="4"/>
  <c r="I20" i="4"/>
  <c r="B26" i="4"/>
  <c r="C25" i="4"/>
  <c r="E22" i="4"/>
  <c r="G21" i="4"/>
  <c r="P20" i="4" s="1"/>
  <c r="S21" i="4" s="1"/>
  <c r="H18" i="4"/>
  <c r="J18" i="4" s="1"/>
  <c r="O17" i="4"/>
  <c r="R18" i="4" s="1"/>
  <c r="T18" i="4" s="1"/>
  <c r="D20" i="4"/>
  <c r="F19" i="4"/>
  <c r="O18" i="4" s="1"/>
  <c r="C26" i="4" l="1"/>
  <c r="B27" i="4"/>
  <c r="R19" i="4"/>
  <c r="T19" i="4" s="1"/>
  <c r="I21" i="4"/>
  <c r="H19" i="4"/>
  <c r="J19" i="4" s="1"/>
  <c r="E23" i="4"/>
  <c r="G22" i="4"/>
  <c r="P21" i="4" s="1"/>
  <c r="S22" i="4" s="1"/>
  <c r="D21" i="4"/>
  <c r="F20" i="4"/>
  <c r="O19" i="4" s="1"/>
  <c r="R20" i="4" s="1"/>
  <c r="T20" i="4" s="1"/>
  <c r="D22" i="4" l="1"/>
  <c r="F21" i="4"/>
  <c r="H20" i="4"/>
  <c r="J20" i="4" s="1"/>
  <c r="O20" i="4"/>
  <c r="R21" i="4" s="1"/>
  <c r="T21" i="4" s="1"/>
  <c r="I22" i="4"/>
  <c r="G23" i="4"/>
  <c r="P22" i="4" s="1"/>
  <c r="S23" i="4" s="1"/>
  <c r="E24" i="4"/>
  <c r="B28" i="4"/>
  <c r="C27" i="4"/>
  <c r="B29" i="4" l="1"/>
  <c r="C28" i="4"/>
  <c r="E25" i="4"/>
  <c r="G24" i="4"/>
  <c r="H21" i="4"/>
  <c r="J21" i="4" s="1"/>
  <c r="I23" i="4"/>
  <c r="D23" i="4"/>
  <c r="F22" i="4"/>
  <c r="O21" i="4" s="1"/>
  <c r="R22" i="4" s="1"/>
  <c r="T22" i="4" s="1"/>
  <c r="H22" i="4" l="1"/>
  <c r="J22" i="4" s="1"/>
  <c r="I24" i="4"/>
  <c r="D24" i="4"/>
  <c r="F23" i="4"/>
  <c r="E26" i="4"/>
  <c r="G25" i="4"/>
  <c r="P24" i="4" s="1"/>
  <c r="S25" i="4" s="1"/>
  <c r="P23" i="4"/>
  <c r="S24" i="4" s="1"/>
  <c r="C29" i="4"/>
  <c r="B30" i="4"/>
  <c r="B31" i="4" l="1"/>
  <c r="C30" i="4"/>
  <c r="I25" i="4"/>
  <c r="H23" i="4"/>
  <c r="J23" i="4" s="1"/>
  <c r="D25" i="4"/>
  <c r="F24" i="4"/>
  <c r="O23" i="4" s="1"/>
  <c r="R24" i="4" s="1"/>
  <c r="T24" i="4" s="1"/>
  <c r="G26" i="4"/>
  <c r="P25" i="4" s="1"/>
  <c r="S26" i="4" s="1"/>
  <c r="E27" i="4"/>
  <c r="O22" i="4"/>
  <c r="R23" i="4" s="1"/>
  <c r="T23" i="4" s="1"/>
  <c r="E28" i="4" l="1"/>
  <c r="G27" i="4"/>
  <c r="P26" i="4" s="1"/>
  <c r="S27" i="4" s="1"/>
  <c r="I26" i="4"/>
  <c r="H24" i="4"/>
  <c r="J24" i="4" s="1"/>
  <c r="D26" i="4"/>
  <c r="F25" i="4"/>
  <c r="O24" i="4" s="1"/>
  <c r="R25" i="4" s="1"/>
  <c r="T25" i="4" s="1"/>
  <c r="B32" i="4"/>
  <c r="C31" i="4"/>
  <c r="C32" i="4" l="1"/>
  <c r="B33" i="4"/>
  <c r="H25" i="4"/>
  <c r="J25" i="4" s="1"/>
  <c r="I27" i="4"/>
  <c r="D27" i="4"/>
  <c r="F26" i="4"/>
  <c r="O25" i="4" s="1"/>
  <c r="R26" i="4" s="1"/>
  <c r="T26" i="4" s="1"/>
  <c r="E29" i="4"/>
  <c r="G28" i="4"/>
  <c r="P27" i="4" s="1"/>
  <c r="S28" i="4" s="1"/>
  <c r="I28" i="4" l="1"/>
  <c r="E30" i="4"/>
  <c r="G29" i="4"/>
  <c r="H26" i="4"/>
  <c r="J26" i="4" s="1"/>
  <c r="B34" i="4"/>
  <c r="C33" i="4"/>
  <c r="D28" i="4"/>
  <c r="F27" i="4"/>
  <c r="O26" i="4" s="1"/>
  <c r="R27" i="4" s="1"/>
  <c r="T27" i="4" s="1"/>
  <c r="H27" i="4" l="1"/>
  <c r="J27" i="4" s="1"/>
  <c r="I29" i="4"/>
  <c r="D29" i="4"/>
  <c r="F28" i="4"/>
  <c r="E31" i="4"/>
  <c r="G30" i="4"/>
  <c r="P29" i="4" s="1"/>
  <c r="B35" i="4"/>
  <c r="C34" i="4"/>
  <c r="P28" i="4"/>
  <c r="S29" i="4" s="1"/>
  <c r="S30" i="4" l="1"/>
  <c r="H28" i="4"/>
  <c r="J28" i="4" s="1"/>
  <c r="D30" i="4"/>
  <c r="F29" i="4"/>
  <c r="C35" i="4"/>
  <c r="B36" i="4"/>
  <c r="I30" i="4"/>
  <c r="G31" i="4"/>
  <c r="E32" i="4"/>
  <c r="O27" i="4"/>
  <c r="R28" i="4" s="1"/>
  <c r="T28" i="4" s="1"/>
  <c r="B37" i="4" l="1"/>
  <c r="C36" i="4"/>
  <c r="E33" i="4"/>
  <c r="G32" i="4"/>
  <c r="H29" i="4"/>
  <c r="J29" i="4" s="1"/>
  <c r="O29" i="4"/>
  <c r="I31" i="4"/>
  <c r="D31" i="4"/>
  <c r="F30" i="4"/>
  <c r="P30" i="4"/>
  <c r="S31" i="4" s="1"/>
  <c r="O28" i="4"/>
  <c r="R29" i="4" s="1"/>
  <c r="T29" i="4" s="1"/>
  <c r="R30" i="4" l="1"/>
  <c r="T30" i="4" s="1"/>
  <c r="H30" i="4"/>
  <c r="J30" i="4" s="1"/>
  <c r="I32" i="4"/>
  <c r="F31" i="4"/>
  <c r="D32" i="4"/>
  <c r="E34" i="4"/>
  <c r="G33" i="4"/>
  <c r="P31" i="4"/>
  <c r="S32" i="4" s="1"/>
  <c r="B38" i="4"/>
  <c r="C37" i="4"/>
  <c r="H31" i="4" l="1"/>
  <c r="J31" i="4" s="1"/>
  <c r="I33" i="4"/>
  <c r="E35" i="4"/>
  <c r="G34" i="4"/>
  <c r="O30" i="4"/>
  <c r="R31" i="4" s="1"/>
  <c r="T31" i="4" s="1"/>
  <c r="C38" i="4"/>
  <c r="B39" i="4"/>
  <c r="P32" i="4"/>
  <c r="S33" i="4" s="1"/>
  <c r="D33" i="4"/>
  <c r="F32" i="4"/>
  <c r="I34" i="4" l="1"/>
  <c r="D34" i="4"/>
  <c r="F33" i="4"/>
  <c r="E36" i="4"/>
  <c r="G35" i="4"/>
  <c r="H32" i="4"/>
  <c r="J32" i="4" s="1"/>
  <c r="C39" i="4"/>
  <c r="B40" i="4"/>
  <c r="P33" i="4"/>
  <c r="S34" i="4" s="1"/>
  <c r="O31" i="4"/>
  <c r="R32" i="4" s="1"/>
  <c r="T32" i="4" s="1"/>
  <c r="E37" i="4" l="1"/>
  <c r="G36" i="4"/>
  <c r="P35" i="4" s="1"/>
  <c r="B41" i="4"/>
  <c r="C40" i="4"/>
  <c r="F34" i="4"/>
  <c r="D35" i="4"/>
  <c r="I35" i="4"/>
  <c r="P34" i="4"/>
  <c r="S35" i="4" s="1"/>
  <c r="H33" i="4"/>
  <c r="J33" i="4" s="1"/>
  <c r="O32" i="4"/>
  <c r="R33" i="4" s="1"/>
  <c r="T33" i="4" s="1"/>
  <c r="H34" i="4" l="1"/>
  <c r="J34" i="4" s="1"/>
  <c r="B42" i="4"/>
  <c r="C41" i="4"/>
  <c r="D36" i="4"/>
  <c r="F35" i="4"/>
  <c r="O33" i="4"/>
  <c r="R34" i="4" s="1"/>
  <c r="T34" i="4" s="1"/>
  <c r="S36" i="4"/>
  <c r="I36" i="4"/>
  <c r="G37" i="4"/>
  <c r="E38" i="4"/>
  <c r="H35" i="4" l="1"/>
  <c r="J35" i="4" s="1"/>
  <c r="D37" i="4"/>
  <c r="F36" i="4"/>
  <c r="B43" i="4"/>
  <c r="C42" i="4"/>
  <c r="E39" i="4"/>
  <c r="G38" i="4"/>
  <c r="P37" i="4" s="1"/>
  <c r="I37" i="4"/>
  <c r="P36" i="4"/>
  <c r="S37" i="4" s="1"/>
  <c r="O34" i="4"/>
  <c r="R35" i="4" s="1"/>
  <c r="T35" i="4" s="1"/>
  <c r="S38" i="4" l="1"/>
  <c r="D38" i="4"/>
  <c r="F37" i="4"/>
  <c r="B44" i="4"/>
  <c r="C43" i="4"/>
  <c r="O36" i="4"/>
  <c r="H36" i="4"/>
  <c r="J36" i="4" s="1"/>
  <c r="I38" i="4"/>
  <c r="O35" i="4"/>
  <c r="R36" i="4" s="1"/>
  <c r="T36" i="4" s="1"/>
  <c r="G39" i="4"/>
  <c r="P38" i="4" s="1"/>
  <c r="S39" i="4" s="1"/>
  <c r="E40" i="4"/>
  <c r="R37" i="4" l="1"/>
  <c r="T37" i="4" s="1"/>
  <c r="B45" i="4"/>
  <c r="C44" i="4"/>
  <c r="D39" i="4"/>
  <c r="F38" i="4"/>
  <c r="G40" i="4"/>
  <c r="E41" i="4"/>
  <c r="I39" i="4"/>
  <c r="H37" i="4"/>
  <c r="J37" i="4" s="1"/>
  <c r="I40" i="4" l="1"/>
  <c r="F39" i="4"/>
  <c r="D40" i="4"/>
  <c r="G41" i="4"/>
  <c r="E42" i="4"/>
  <c r="H38" i="4"/>
  <c r="J38" i="4" s="1"/>
  <c r="O37" i="4"/>
  <c r="R38" i="4" s="1"/>
  <c r="T38" i="4" s="1"/>
  <c r="P39" i="4"/>
  <c r="S40" i="4" s="1"/>
  <c r="C45" i="4"/>
  <c r="B46" i="4"/>
  <c r="I41" i="4" l="1"/>
  <c r="D41" i="4"/>
  <c r="F40" i="4"/>
  <c r="O39" i="4" s="1"/>
  <c r="C46" i="4"/>
  <c r="B47" i="4"/>
  <c r="G42" i="4"/>
  <c r="E43" i="4"/>
  <c r="H39" i="4"/>
  <c r="J39" i="4" s="1"/>
  <c r="O38" i="4"/>
  <c r="R39" i="4" s="1"/>
  <c r="T39" i="4" s="1"/>
  <c r="P40" i="4"/>
  <c r="S41" i="4" s="1"/>
  <c r="B48" i="4" l="1"/>
  <c r="C47" i="4"/>
  <c r="R40" i="4"/>
  <c r="T40" i="4" s="1"/>
  <c r="H40" i="4"/>
  <c r="J40" i="4" s="1"/>
  <c r="F41" i="4"/>
  <c r="D42" i="4"/>
  <c r="G43" i="4"/>
  <c r="P42" i="4" s="1"/>
  <c r="E44" i="4"/>
  <c r="I42" i="4"/>
  <c r="P41" i="4"/>
  <c r="S42" i="4" s="1"/>
  <c r="H41" i="4" l="1"/>
  <c r="J41" i="4" s="1"/>
  <c r="S43" i="4"/>
  <c r="G44" i="4"/>
  <c r="E45" i="4"/>
  <c r="O40" i="4"/>
  <c r="R41" i="4" s="1"/>
  <c r="T41" i="4" s="1"/>
  <c r="I43" i="4"/>
  <c r="F42" i="4"/>
  <c r="D43" i="4"/>
  <c r="C48" i="4"/>
  <c r="B49" i="4"/>
  <c r="I44" i="4" l="1"/>
  <c r="G45" i="4"/>
  <c r="E46" i="4"/>
  <c r="D44" i="4"/>
  <c r="F43" i="4"/>
  <c r="C49" i="4"/>
  <c r="B50" i="4"/>
  <c r="H42" i="4"/>
  <c r="J42" i="4" s="1"/>
  <c r="O41" i="4"/>
  <c r="R42" i="4" s="1"/>
  <c r="T42" i="4" s="1"/>
  <c r="P43" i="4"/>
  <c r="S44" i="4" s="1"/>
  <c r="H43" i="4" l="1"/>
  <c r="J43" i="4" s="1"/>
  <c r="F44" i="4"/>
  <c r="D45" i="4"/>
  <c r="O42" i="4"/>
  <c r="R43" i="4" s="1"/>
  <c r="T43" i="4" s="1"/>
  <c r="G46" i="4"/>
  <c r="E47" i="4"/>
  <c r="I45" i="4"/>
  <c r="B51" i="4"/>
  <c r="C50" i="4"/>
  <c r="P44" i="4"/>
  <c r="S45" i="4" s="1"/>
  <c r="I46" i="4" l="1"/>
  <c r="F45" i="4"/>
  <c r="O44" i="4" s="1"/>
  <c r="D46" i="4"/>
  <c r="C51" i="4"/>
  <c r="B52" i="4"/>
  <c r="P45" i="4"/>
  <c r="S46" i="4" s="1"/>
  <c r="H44" i="4"/>
  <c r="J44" i="4" s="1"/>
  <c r="O43" i="4"/>
  <c r="R44" i="4" s="1"/>
  <c r="T44" i="4" s="1"/>
  <c r="G47" i="4"/>
  <c r="E48" i="4"/>
  <c r="R45" i="4" l="1"/>
  <c r="T45" i="4" s="1"/>
  <c r="D47" i="4"/>
  <c r="F46" i="4"/>
  <c r="G48" i="4"/>
  <c r="P47" i="4" s="1"/>
  <c r="E49" i="4"/>
  <c r="C52" i="4"/>
  <c r="B53" i="4"/>
  <c r="I47" i="4"/>
  <c r="H45" i="4"/>
  <c r="J45" i="4" s="1"/>
  <c r="O45" i="4"/>
  <c r="R46" i="4" s="1"/>
  <c r="T46" i="4" s="1"/>
  <c r="P46" i="4"/>
  <c r="S47" i="4" s="1"/>
  <c r="S48" i="4" l="1"/>
  <c r="E50" i="4"/>
  <c r="G49" i="4"/>
  <c r="P48" i="4" s="1"/>
  <c r="S49" i="4" s="1"/>
  <c r="B54" i="4"/>
  <c r="C53" i="4"/>
  <c r="I48" i="4"/>
  <c r="H46" i="4"/>
  <c r="J46" i="4" s="1"/>
  <c r="D48" i="4"/>
  <c r="F47" i="4"/>
  <c r="H47" i="4" l="1"/>
  <c r="J47" i="4" s="1"/>
  <c r="D49" i="4"/>
  <c r="F48" i="4"/>
  <c r="C54" i="4"/>
  <c r="B55" i="4"/>
  <c r="O46" i="4"/>
  <c r="R47" i="4" s="1"/>
  <c r="T47" i="4" s="1"/>
  <c r="I49" i="4"/>
  <c r="E51" i="4"/>
  <c r="G50" i="4"/>
  <c r="C55" i="4" l="1"/>
  <c r="B56" i="4"/>
  <c r="E52" i="4"/>
  <c r="G51" i="4"/>
  <c r="P50" i="4" s="1"/>
  <c r="I50" i="4"/>
  <c r="H48" i="4"/>
  <c r="J48" i="4" s="1"/>
  <c r="D50" i="4"/>
  <c r="F49" i="4"/>
  <c r="P49" i="4"/>
  <c r="S50" i="4" s="1"/>
  <c r="O47" i="4"/>
  <c r="R48" i="4" s="1"/>
  <c r="T48" i="4" s="1"/>
  <c r="S51" i="4" l="1"/>
  <c r="H49" i="4"/>
  <c r="J49" i="4" s="1"/>
  <c r="D51" i="4"/>
  <c r="F50" i="4"/>
  <c r="E53" i="4"/>
  <c r="G52" i="4"/>
  <c r="B57" i="4"/>
  <c r="C56" i="4"/>
  <c r="I51" i="4"/>
  <c r="O48" i="4"/>
  <c r="R49" i="4" s="1"/>
  <c r="T49" i="4" s="1"/>
  <c r="I52" i="4" l="1"/>
  <c r="E54" i="4"/>
  <c r="G53" i="4"/>
  <c r="O50" i="4"/>
  <c r="H50" i="4"/>
  <c r="J50" i="4" s="1"/>
  <c r="P51" i="4"/>
  <c r="S52" i="4" s="1"/>
  <c r="D52" i="4"/>
  <c r="F51" i="4"/>
  <c r="C57" i="4"/>
  <c r="B58" i="4"/>
  <c r="O49" i="4"/>
  <c r="R50" i="4" s="1"/>
  <c r="T50" i="4" s="1"/>
  <c r="R51" i="4" l="1"/>
  <c r="T51" i="4" s="1"/>
  <c r="C58" i="4"/>
  <c r="B59" i="4"/>
  <c r="H51" i="4"/>
  <c r="J51" i="4" s="1"/>
  <c r="I53" i="4"/>
  <c r="E55" i="4"/>
  <c r="G54" i="4"/>
  <c r="P53" i="4" s="1"/>
  <c r="D53" i="4"/>
  <c r="F52" i="4"/>
  <c r="P52" i="4"/>
  <c r="S53" i="4" s="1"/>
  <c r="S54" i="4" l="1"/>
  <c r="H52" i="4"/>
  <c r="J52" i="4" s="1"/>
  <c r="D54" i="4"/>
  <c r="F53" i="4"/>
  <c r="O51" i="4"/>
  <c r="R52" i="4" s="1"/>
  <c r="T52" i="4" s="1"/>
  <c r="I54" i="4"/>
  <c r="B60" i="4"/>
  <c r="C59" i="4"/>
  <c r="G55" i="4"/>
  <c r="P54" i="4" s="1"/>
  <c r="S55" i="4" s="1"/>
  <c r="E56" i="4"/>
  <c r="G56" i="4" l="1"/>
  <c r="P55" i="4" s="1"/>
  <c r="S56" i="4" s="1"/>
  <c r="E57" i="4"/>
  <c r="I55" i="4"/>
  <c r="H53" i="4"/>
  <c r="J53" i="4" s="1"/>
  <c r="D55" i="4"/>
  <c r="F54" i="4"/>
  <c r="O53" i="4" s="1"/>
  <c r="R54" i="4" s="1"/>
  <c r="T54" i="4" s="1"/>
  <c r="B61" i="4"/>
  <c r="C60" i="4"/>
  <c r="O52" i="4"/>
  <c r="R53" i="4" s="1"/>
  <c r="T53" i="4" s="1"/>
  <c r="B62" i="4" l="1"/>
  <c r="C61" i="4"/>
  <c r="H54" i="4"/>
  <c r="J54" i="4" s="1"/>
  <c r="E58" i="4"/>
  <c r="G57" i="4"/>
  <c r="D56" i="4"/>
  <c r="F55" i="4"/>
  <c r="I56" i="4"/>
  <c r="I57" i="4" l="1"/>
  <c r="H55" i="4"/>
  <c r="J55" i="4" s="1"/>
  <c r="G58" i="4"/>
  <c r="P57" i="4" s="1"/>
  <c r="E59" i="4"/>
  <c r="O54" i="4"/>
  <c r="R55" i="4" s="1"/>
  <c r="T55" i="4" s="1"/>
  <c r="P56" i="4"/>
  <c r="S57" i="4" s="1"/>
  <c r="D57" i="4"/>
  <c r="F56" i="4"/>
  <c r="B63" i="4"/>
  <c r="C62" i="4"/>
  <c r="S58" i="4" l="1"/>
  <c r="G59" i="4"/>
  <c r="P58" i="4" s="1"/>
  <c r="S59" i="4" s="1"/>
  <c r="E60" i="4"/>
  <c r="B64" i="4"/>
  <c r="C63" i="4"/>
  <c r="O56" i="4"/>
  <c r="H56" i="4"/>
  <c r="J56" i="4" s="1"/>
  <c r="I58" i="4"/>
  <c r="O55" i="4"/>
  <c r="R56" i="4" s="1"/>
  <c r="T56" i="4" s="1"/>
  <c r="F57" i="4"/>
  <c r="D58" i="4"/>
  <c r="R57" i="4" l="1"/>
  <c r="T57" i="4" s="1"/>
  <c r="D59" i="4"/>
  <c r="F58" i="4"/>
  <c r="O57" i="4" s="1"/>
  <c r="R58" i="4" s="1"/>
  <c r="T58" i="4" s="1"/>
  <c r="B65" i="4"/>
  <c r="C64" i="4"/>
  <c r="H57" i="4"/>
  <c r="J57" i="4" s="1"/>
  <c r="G60" i="4"/>
  <c r="E61" i="4"/>
  <c r="I59" i="4"/>
  <c r="I60" i="4" l="1"/>
  <c r="D60" i="4"/>
  <c r="F59" i="4"/>
  <c r="P59" i="4"/>
  <c r="S60" i="4" s="1"/>
  <c r="B66" i="4"/>
  <c r="C65" i="4"/>
  <c r="E62" i="4"/>
  <c r="G61" i="4"/>
  <c r="O58" i="4"/>
  <c r="R59" i="4" s="1"/>
  <c r="T59" i="4" s="1"/>
  <c r="H58" i="4"/>
  <c r="J58" i="4" s="1"/>
  <c r="H59" i="4" l="1"/>
  <c r="J59" i="4" s="1"/>
  <c r="I61" i="4"/>
  <c r="D61" i="4"/>
  <c r="F60" i="4"/>
  <c r="C66" i="4"/>
  <c r="B67" i="4"/>
  <c r="E63" i="4"/>
  <c r="G62" i="4"/>
  <c r="P60" i="4"/>
  <c r="S61" i="4" s="1"/>
  <c r="D62" i="4" l="1"/>
  <c r="F61" i="4"/>
  <c r="E64" i="4"/>
  <c r="G63" i="4"/>
  <c r="H60" i="4"/>
  <c r="J60" i="4" s="1"/>
  <c r="O60" i="4"/>
  <c r="I62" i="4"/>
  <c r="P61" i="4"/>
  <c r="S62" i="4" s="1"/>
  <c r="C67" i="4"/>
  <c r="B68" i="4"/>
  <c r="O59" i="4"/>
  <c r="R60" i="4" s="1"/>
  <c r="T60" i="4" s="1"/>
  <c r="R61" i="4" l="1"/>
  <c r="T61" i="4" s="1"/>
  <c r="B69" i="4"/>
  <c r="C68" i="4"/>
  <c r="E65" i="4"/>
  <c r="G64" i="4"/>
  <c r="P63" i="4" s="1"/>
  <c r="S64" i="4" s="1"/>
  <c r="I63" i="4"/>
  <c r="H61" i="4"/>
  <c r="J61" i="4" s="1"/>
  <c r="P62" i="4"/>
  <c r="S63" i="4" s="1"/>
  <c r="F62" i="4"/>
  <c r="D63" i="4"/>
  <c r="D64" i="4" l="1"/>
  <c r="F63" i="4"/>
  <c r="I64" i="4"/>
  <c r="H62" i="4"/>
  <c r="J62" i="4" s="1"/>
  <c r="O62" i="4"/>
  <c r="R63" i="4" s="1"/>
  <c r="T63" i="4" s="1"/>
  <c r="E66" i="4"/>
  <c r="G65" i="4"/>
  <c r="O61" i="4"/>
  <c r="R62" i="4" s="1"/>
  <c r="T62" i="4" s="1"/>
  <c r="B70" i="4"/>
  <c r="C69" i="4"/>
  <c r="C70" i="4" l="1"/>
  <c r="B71" i="4"/>
  <c r="I65" i="4"/>
  <c r="P64" i="4"/>
  <c r="S65" i="4" s="1"/>
  <c r="H63" i="4"/>
  <c r="J63" i="4" s="1"/>
  <c r="E67" i="4"/>
  <c r="G66" i="4"/>
  <c r="P65" i="4" s="1"/>
  <c r="S66" i="4" s="1"/>
  <c r="D65" i="4"/>
  <c r="F64" i="4"/>
  <c r="H64" i="4" l="1"/>
  <c r="J64" i="4" s="1"/>
  <c r="F65" i="4"/>
  <c r="D66" i="4"/>
  <c r="I66" i="4"/>
  <c r="G67" i="4"/>
  <c r="P66" i="4" s="1"/>
  <c r="S67" i="4" s="1"/>
  <c r="E68" i="4"/>
  <c r="B72" i="4"/>
  <c r="C71" i="4"/>
  <c r="O63" i="4"/>
  <c r="R64" i="4" s="1"/>
  <c r="T64" i="4" s="1"/>
  <c r="F66" i="4" l="1"/>
  <c r="D67" i="4"/>
  <c r="B73" i="4"/>
  <c r="C72" i="4"/>
  <c r="G68" i="4"/>
  <c r="P67" i="4" s="1"/>
  <c r="S68" i="4" s="1"/>
  <c r="E69" i="4"/>
  <c r="O65" i="4"/>
  <c r="H65" i="4"/>
  <c r="J65" i="4" s="1"/>
  <c r="I67" i="4"/>
  <c r="O64" i="4"/>
  <c r="R65" i="4" s="1"/>
  <c r="T65" i="4" s="1"/>
  <c r="B74" i="4" l="1"/>
  <c r="C73" i="4"/>
  <c r="I68" i="4"/>
  <c r="D68" i="4"/>
  <c r="F67" i="4"/>
  <c r="O66" i="4" s="1"/>
  <c r="R67" i="4" s="1"/>
  <c r="T67" i="4" s="1"/>
  <c r="G69" i="4"/>
  <c r="P68" i="4" s="1"/>
  <c r="S69" i="4" s="1"/>
  <c r="E70" i="4"/>
  <c r="R66" i="4"/>
  <c r="T66" i="4" s="1"/>
  <c r="H66" i="4"/>
  <c r="J66" i="4" s="1"/>
  <c r="H67" i="4" l="1"/>
  <c r="J67" i="4" s="1"/>
  <c r="F68" i="4"/>
  <c r="D69" i="4"/>
  <c r="G70" i="4"/>
  <c r="E71" i="4"/>
  <c r="I69" i="4"/>
  <c r="B75" i="4"/>
  <c r="C74" i="4"/>
  <c r="G71" i="4" l="1"/>
  <c r="P70" i="4" s="1"/>
  <c r="E72" i="4"/>
  <c r="C75" i="4"/>
  <c r="B76" i="4"/>
  <c r="I70" i="4"/>
  <c r="F69" i="4"/>
  <c r="O68" i="4" s="1"/>
  <c r="D70" i="4"/>
  <c r="H68" i="4"/>
  <c r="J68" i="4" s="1"/>
  <c r="P69" i="4"/>
  <c r="S70" i="4" s="1"/>
  <c r="O67" i="4"/>
  <c r="R68" i="4" s="1"/>
  <c r="T68" i="4" s="1"/>
  <c r="S71" i="4" l="1"/>
  <c r="R69" i="4"/>
  <c r="T69" i="4" s="1"/>
  <c r="D71" i="4"/>
  <c r="F70" i="4"/>
  <c r="O69" i="4" s="1"/>
  <c r="R70" i="4" s="1"/>
  <c r="T70" i="4" s="1"/>
  <c r="E73" i="4"/>
  <c r="G72" i="4"/>
  <c r="P71" i="4" s="1"/>
  <c r="S72" i="4" s="1"/>
  <c r="C76" i="4"/>
  <c r="B77" i="4"/>
  <c r="H69" i="4"/>
  <c r="J69" i="4" s="1"/>
  <c r="I71" i="4"/>
  <c r="E74" i="4" l="1"/>
  <c r="G73" i="4"/>
  <c r="P72" i="4" s="1"/>
  <c r="S73" i="4" s="1"/>
  <c r="H70" i="4"/>
  <c r="J70" i="4" s="1"/>
  <c r="F71" i="4"/>
  <c r="D72" i="4"/>
  <c r="I72" i="4"/>
  <c r="B78" i="4"/>
  <c r="C77" i="4"/>
  <c r="F72" i="4" l="1"/>
  <c r="O71" i="4" s="1"/>
  <c r="D73" i="4"/>
  <c r="H71" i="4"/>
  <c r="J71" i="4" s="1"/>
  <c r="O70" i="4"/>
  <c r="R71" i="4" s="1"/>
  <c r="T71" i="4" s="1"/>
  <c r="C78" i="4"/>
  <c r="B79" i="4"/>
  <c r="I73" i="4"/>
  <c r="E75" i="4"/>
  <c r="G74" i="4"/>
  <c r="R72" i="4" l="1"/>
  <c r="T72" i="4" s="1"/>
  <c r="C79" i="4"/>
  <c r="B80" i="4"/>
  <c r="I74" i="4"/>
  <c r="E76" i="4"/>
  <c r="G75" i="4"/>
  <c r="P73" i="4"/>
  <c r="S74" i="4" s="1"/>
  <c r="D74" i="4"/>
  <c r="F73" i="4"/>
  <c r="H72" i="4"/>
  <c r="J72" i="4" s="1"/>
  <c r="O72" i="4"/>
  <c r="R73" i="4" s="1"/>
  <c r="T73" i="4" s="1"/>
  <c r="I75" i="4" l="1"/>
  <c r="E77" i="4"/>
  <c r="G76" i="4"/>
  <c r="P74" i="4"/>
  <c r="S75" i="4" s="1"/>
  <c r="O73" i="4"/>
  <c r="R74" i="4" s="1"/>
  <c r="T74" i="4" s="1"/>
  <c r="H73" i="4"/>
  <c r="J73" i="4" s="1"/>
  <c r="F74" i="4"/>
  <c r="D75" i="4"/>
  <c r="B81" i="4"/>
  <c r="C80" i="4"/>
  <c r="I76" i="4" l="1"/>
  <c r="C81" i="4"/>
  <c r="B82" i="4"/>
  <c r="D76" i="4"/>
  <c r="F75" i="4"/>
  <c r="O74" i="4" s="1"/>
  <c r="R75" i="4" s="1"/>
  <c r="T75" i="4" s="1"/>
  <c r="E78" i="4"/>
  <c r="G77" i="4"/>
  <c r="H74" i="4"/>
  <c r="J74" i="4" s="1"/>
  <c r="P75" i="4"/>
  <c r="S76" i="4" s="1"/>
  <c r="H75" i="4" l="1"/>
  <c r="J75" i="4" s="1"/>
  <c r="D77" i="4"/>
  <c r="F76" i="4"/>
  <c r="C82" i="4"/>
  <c r="B83" i="4"/>
  <c r="I77" i="4"/>
  <c r="E79" i="4"/>
  <c r="G78" i="4"/>
  <c r="P76" i="4"/>
  <c r="S77" i="4" s="1"/>
  <c r="I78" i="4" l="1"/>
  <c r="B84" i="4"/>
  <c r="C83" i="4"/>
  <c r="H76" i="4"/>
  <c r="J76" i="4" s="1"/>
  <c r="E80" i="4"/>
  <c r="G79" i="4"/>
  <c r="D78" i="4"/>
  <c r="F77" i="4"/>
  <c r="P77" i="4"/>
  <c r="S78" i="4" s="1"/>
  <c r="O75" i="4"/>
  <c r="R76" i="4" s="1"/>
  <c r="T76" i="4" s="1"/>
  <c r="H77" i="4" l="1"/>
  <c r="J77" i="4" s="1"/>
  <c r="D79" i="4"/>
  <c r="F78" i="4"/>
  <c r="B85" i="4"/>
  <c r="C84" i="4"/>
  <c r="I79" i="4"/>
  <c r="O76" i="4"/>
  <c r="R77" i="4" s="1"/>
  <c r="T77" i="4" s="1"/>
  <c r="P78" i="4"/>
  <c r="S79" i="4" s="1"/>
  <c r="E81" i="4"/>
  <c r="G80" i="4"/>
  <c r="I80" i="4" l="1"/>
  <c r="E82" i="4"/>
  <c r="G81" i="4"/>
  <c r="H78" i="4"/>
  <c r="J78" i="4" s="1"/>
  <c r="O78" i="4"/>
  <c r="C85" i="4"/>
  <c r="B86" i="4"/>
  <c r="D80" i="4"/>
  <c r="F79" i="4"/>
  <c r="P79" i="4"/>
  <c r="S80" i="4" s="1"/>
  <c r="O77" i="4"/>
  <c r="R78" i="4" s="1"/>
  <c r="T78" i="4" s="1"/>
  <c r="R79" i="4" l="1"/>
  <c r="T79" i="4" s="1"/>
  <c r="H79" i="4"/>
  <c r="J79" i="4" s="1"/>
  <c r="I81" i="4"/>
  <c r="D81" i="4"/>
  <c r="F80" i="4"/>
  <c r="E83" i="4"/>
  <c r="G82" i="4"/>
  <c r="P81" i="4" s="1"/>
  <c r="B87" i="4"/>
  <c r="C86" i="4"/>
  <c r="P80" i="4"/>
  <c r="S81" i="4" s="1"/>
  <c r="C87" i="4" l="1"/>
  <c r="B88" i="4"/>
  <c r="D82" i="4"/>
  <c r="F81" i="4"/>
  <c r="H80" i="4"/>
  <c r="J80" i="4" s="1"/>
  <c r="S82" i="4"/>
  <c r="I82" i="4"/>
  <c r="E84" i="4"/>
  <c r="G83" i="4"/>
  <c r="O79" i="4"/>
  <c r="R80" i="4" s="1"/>
  <c r="T80" i="4" s="1"/>
  <c r="H81" i="4" l="1"/>
  <c r="J81" i="4" s="1"/>
  <c r="I83" i="4"/>
  <c r="E85" i="4"/>
  <c r="G84" i="4"/>
  <c r="D83" i="4"/>
  <c r="F82" i="4"/>
  <c r="O80" i="4"/>
  <c r="R81" i="4" s="1"/>
  <c r="T81" i="4" s="1"/>
  <c r="P82" i="4"/>
  <c r="S83" i="4" s="1"/>
  <c r="C88" i="4"/>
  <c r="B89" i="4"/>
  <c r="I84" i="4" l="1"/>
  <c r="P83" i="4"/>
  <c r="S84" i="4" s="1"/>
  <c r="E86" i="4"/>
  <c r="G85" i="4"/>
  <c r="B90" i="4"/>
  <c r="C89" i="4"/>
  <c r="O82" i="4"/>
  <c r="H82" i="4"/>
  <c r="J82" i="4" s="1"/>
  <c r="O81" i="4"/>
  <c r="R82" i="4" s="1"/>
  <c r="T82" i="4" s="1"/>
  <c r="D84" i="4"/>
  <c r="F83" i="4"/>
  <c r="E87" i="4" l="1"/>
  <c r="G86" i="4"/>
  <c r="O83" i="4"/>
  <c r="R84" i="4" s="1"/>
  <c r="T84" i="4" s="1"/>
  <c r="H83" i="4"/>
  <c r="J83" i="4" s="1"/>
  <c r="D85" i="4"/>
  <c r="F84" i="4"/>
  <c r="I85" i="4"/>
  <c r="R83" i="4"/>
  <c r="T83" i="4" s="1"/>
  <c r="P84" i="4"/>
  <c r="S85" i="4" s="1"/>
  <c r="B91" i="4"/>
  <c r="C90" i="4"/>
  <c r="H84" i="4" l="1"/>
  <c r="J84" i="4" s="1"/>
  <c r="O84" i="4"/>
  <c r="R85" i="4" s="1"/>
  <c r="T85" i="4" s="1"/>
  <c r="D86" i="4"/>
  <c r="F85" i="4"/>
  <c r="C91" i="4"/>
  <c r="B92" i="4"/>
  <c r="I86" i="4"/>
  <c r="P85" i="4"/>
  <c r="S86" i="4" s="1"/>
  <c r="E88" i="4"/>
  <c r="G87" i="4"/>
  <c r="P86" i="4" s="1"/>
  <c r="S87" i="4" s="1"/>
  <c r="C92" i="4" l="1"/>
  <c r="B93" i="4"/>
  <c r="O85" i="4"/>
  <c r="R86" i="4" s="1"/>
  <c r="T86" i="4" s="1"/>
  <c r="H85" i="4"/>
  <c r="J85" i="4" s="1"/>
  <c r="I87" i="4"/>
  <c r="E89" i="4"/>
  <c r="G88" i="4"/>
  <c r="P87" i="4" s="1"/>
  <c r="S88" i="4" s="1"/>
  <c r="D87" i="4"/>
  <c r="F86" i="4"/>
  <c r="F87" i="4" l="1"/>
  <c r="D88" i="4"/>
  <c r="O86" i="4"/>
  <c r="R87" i="4" s="1"/>
  <c r="T87" i="4" s="1"/>
  <c r="H86" i="4"/>
  <c r="J86" i="4" s="1"/>
  <c r="I88" i="4"/>
  <c r="C93" i="4"/>
  <c r="B94" i="4"/>
  <c r="E90" i="4"/>
  <c r="G89" i="4"/>
  <c r="P88" i="4" s="1"/>
  <c r="S89" i="4" s="1"/>
  <c r="H87" i="4" l="1"/>
  <c r="J87" i="4" s="1"/>
  <c r="O87" i="4"/>
  <c r="R88" i="4" s="1"/>
  <c r="T88" i="4" s="1"/>
  <c r="I89" i="4"/>
  <c r="G90" i="4"/>
  <c r="E91" i="4"/>
  <c r="B95" i="4"/>
  <c r="C94" i="4"/>
  <c r="D89" i="4"/>
  <c r="F88" i="4"/>
  <c r="I90" i="4" l="1"/>
  <c r="O88" i="4"/>
  <c r="R89" i="4" s="1"/>
  <c r="T89" i="4" s="1"/>
  <c r="H88" i="4"/>
  <c r="J88" i="4" s="1"/>
  <c r="E92" i="4"/>
  <c r="G91" i="4"/>
  <c r="P89" i="4"/>
  <c r="S90" i="4" s="1"/>
  <c r="D90" i="4"/>
  <c r="F89" i="4"/>
  <c r="B96" i="4"/>
  <c r="C95" i="4"/>
  <c r="C96" i="4" l="1"/>
  <c r="B97" i="4"/>
  <c r="O89" i="4"/>
  <c r="R90" i="4" s="1"/>
  <c r="T90" i="4" s="1"/>
  <c r="H89" i="4"/>
  <c r="J89" i="4" s="1"/>
  <c r="G92" i="4"/>
  <c r="E93" i="4"/>
  <c r="D91" i="4"/>
  <c r="F90" i="4"/>
  <c r="I91" i="4"/>
  <c r="P90" i="4"/>
  <c r="S91" i="4" s="1"/>
  <c r="I92" i="4" l="1"/>
  <c r="G93" i="4"/>
  <c r="E94" i="4"/>
  <c r="P91" i="4"/>
  <c r="S92" i="4" s="1"/>
  <c r="H90" i="4"/>
  <c r="J90" i="4" s="1"/>
  <c r="O90" i="4"/>
  <c r="R91" i="4" s="1"/>
  <c r="T91" i="4" s="1"/>
  <c r="B98" i="4"/>
  <c r="C97" i="4"/>
  <c r="F91" i="4"/>
  <c r="D92" i="4"/>
  <c r="F92" i="4" l="1"/>
  <c r="D93" i="4"/>
  <c r="I93" i="4"/>
  <c r="B99" i="4"/>
  <c r="C98" i="4"/>
  <c r="H91" i="4"/>
  <c r="J91" i="4" s="1"/>
  <c r="O91" i="4"/>
  <c r="R92" i="4" s="1"/>
  <c r="T92" i="4" s="1"/>
  <c r="E95" i="4"/>
  <c r="G94" i="4"/>
  <c r="P92" i="4"/>
  <c r="S93" i="4" s="1"/>
  <c r="C99" i="4" l="1"/>
  <c r="B100" i="4"/>
  <c r="F93" i="4"/>
  <c r="D94" i="4"/>
  <c r="I94" i="4"/>
  <c r="P94" i="4"/>
  <c r="S95" i="4" s="1"/>
  <c r="P93" i="4"/>
  <c r="S94" i="4" s="1"/>
  <c r="G95" i="4"/>
  <c r="E96" i="4"/>
  <c r="O92" i="4"/>
  <c r="R93" i="4" s="1"/>
  <c r="T93" i="4" s="1"/>
  <c r="H92" i="4"/>
  <c r="J92" i="4" s="1"/>
  <c r="H93" i="4" l="1"/>
  <c r="J93" i="4" s="1"/>
  <c r="O93" i="4"/>
  <c r="R94" i="4" s="1"/>
  <c r="T94" i="4" s="1"/>
  <c r="F94" i="4"/>
  <c r="D95" i="4"/>
  <c r="I95" i="4"/>
  <c r="B101" i="4"/>
  <c r="C100" i="4"/>
  <c r="G96" i="4"/>
  <c r="P95" i="4" s="1"/>
  <c r="S96" i="4" s="1"/>
  <c r="E97" i="4"/>
  <c r="D96" i="4" l="1"/>
  <c r="F95" i="4"/>
  <c r="E98" i="4"/>
  <c r="G97" i="4"/>
  <c r="P96" i="4" s="1"/>
  <c r="S97" i="4" s="1"/>
  <c r="I96" i="4"/>
  <c r="H94" i="4"/>
  <c r="J94" i="4" s="1"/>
  <c r="O94" i="4"/>
  <c r="R95" i="4" s="1"/>
  <c r="T95" i="4" s="1"/>
  <c r="B102" i="4"/>
  <c r="C101" i="4"/>
  <c r="I97" i="4" l="1"/>
  <c r="C102" i="4"/>
  <c r="B103" i="4"/>
  <c r="G98" i="4"/>
  <c r="E99" i="4"/>
  <c r="O95" i="4"/>
  <c r="R96" i="4" s="1"/>
  <c r="T96" i="4" s="1"/>
  <c r="H95" i="4"/>
  <c r="J95" i="4" s="1"/>
  <c r="D97" i="4"/>
  <c r="F96" i="4"/>
  <c r="E100" i="4" l="1"/>
  <c r="G99" i="4"/>
  <c r="H96" i="4"/>
  <c r="J96" i="4" s="1"/>
  <c r="O96" i="4"/>
  <c r="R97" i="4" s="1"/>
  <c r="T97" i="4" s="1"/>
  <c r="P98" i="4"/>
  <c r="I98" i="4"/>
  <c r="B104" i="4"/>
  <c r="C103" i="4"/>
  <c r="D98" i="4"/>
  <c r="F97" i="4"/>
  <c r="P97" i="4"/>
  <c r="S98" i="4" s="1"/>
  <c r="S99" i="4" l="1"/>
  <c r="O97" i="4"/>
  <c r="R98" i="4" s="1"/>
  <c r="T98" i="4" s="1"/>
  <c r="H97" i="4"/>
  <c r="J97" i="4" s="1"/>
  <c r="D99" i="4"/>
  <c r="F98" i="4"/>
  <c r="I99" i="4"/>
  <c r="B105" i="4"/>
  <c r="C104" i="4"/>
  <c r="E101" i="4"/>
  <c r="G100" i="4"/>
  <c r="P99" i="4" s="1"/>
  <c r="S100" i="4" s="1"/>
  <c r="O98" i="4" l="1"/>
  <c r="R99" i="4" s="1"/>
  <c r="T99" i="4" s="1"/>
  <c r="H98" i="4"/>
  <c r="J98" i="4" s="1"/>
  <c r="I100" i="4"/>
  <c r="E102" i="4"/>
  <c r="G101" i="4"/>
  <c r="D100" i="4"/>
  <c r="F99" i="4"/>
  <c r="C105" i="4"/>
  <c r="B106" i="4"/>
  <c r="E103" i="4" l="1"/>
  <c r="G102" i="4"/>
  <c r="P101" i="4"/>
  <c r="I101" i="4"/>
  <c r="P100" i="4"/>
  <c r="S101" i="4" s="1"/>
  <c r="B107" i="4"/>
  <c r="C106" i="4"/>
  <c r="H99" i="4"/>
  <c r="J99" i="4" s="1"/>
  <c r="O99" i="4"/>
  <c r="R100" i="4" s="1"/>
  <c r="T100" i="4" s="1"/>
  <c r="D101" i="4"/>
  <c r="F100" i="4"/>
  <c r="D102" i="4" l="1"/>
  <c r="F101" i="4"/>
  <c r="H100" i="4"/>
  <c r="J100" i="4" s="1"/>
  <c r="O100" i="4"/>
  <c r="R101" i="4" s="1"/>
  <c r="T101" i="4" s="1"/>
  <c r="B108" i="4"/>
  <c r="C107" i="4"/>
  <c r="S102" i="4"/>
  <c r="I102" i="4"/>
  <c r="E104" i="4"/>
  <c r="G103" i="4"/>
  <c r="I103" i="4" l="1"/>
  <c r="E105" i="4"/>
  <c r="G104" i="4"/>
  <c r="C108" i="4"/>
  <c r="B109" i="4"/>
  <c r="P102" i="4"/>
  <c r="S103" i="4" s="1"/>
  <c r="O101" i="4"/>
  <c r="R102" i="4" s="1"/>
  <c r="T102" i="4" s="1"/>
  <c r="H101" i="4"/>
  <c r="J101" i="4" s="1"/>
  <c r="D103" i="4"/>
  <c r="F102" i="4"/>
  <c r="B110" i="4" l="1"/>
  <c r="C109" i="4"/>
  <c r="H102" i="4"/>
  <c r="J102" i="4" s="1"/>
  <c r="O102" i="4"/>
  <c r="R103" i="4" s="1"/>
  <c r="T103" i="4" s="1"/>
  <c r="D104" i="4"/>
  <c r="F103" i="4"/>
  <c r="E106" i="4"/>
  <c r="G105" i="4"/>
  <c r="I104" i="4"/>
  <c r="P103" i="4"/>
  <c r="S104" i="4" s="1"/>
  <c r="O103" i="4" l="1"/>
  <c r="R104" i="4" s="1"/>
  <c r="T104" i="4" s="1"/>
  <c r="H103" i="4"/>
  <c r="J103" i="4" s="1"/>
  <c r="D105" i="4"/>
  <c r="F104" i="4"/>
  <c r="I105" i="4"/>
  <c r="P104" i="4"/>
  <c r="S105" i="4" s="1"/>
  <c r="E107" i="4"/>
  <c r="G106" i="4"/>
  <c r="P105" i="4" s="1"/>
  <c r="S106" i="4" s="1"/>
  <c r="B111" i="4"/>
  <c r="C110" i="4"/>
  <c r="C111" i="4" l="1"/>
  <c r="B112" i="4"/>
  <c r="I106" i="4"/>
  <c r="D106" i="4"/>
  <c r="F105" i="4"/>
  <c r="G107" i="4"/>
  <c r="P106" i="4" s="1"/>
  <c r="S107" i="4" s="1"/>
  <c r="E108" i="4"/>
  <c r="O104" i="4"/>
  <c r="R105" i="4" s="1"/>
  <c r="T105" i="4" s="1"/>
  <c r="H104" i="4"/>
  <c r="J104" i="4" s="1"/>
  <c r="D107" i="4" l="1"/>
  <c r="F106" i="4"/>
  <c r="G108" i="4"/>
  <c r="E109" i="4"/>
  <c r="B113" i="4"/>
  <c r="C112" i="4"/>
  <c r="H105" i="4"/>
  <c r="J105" i="4" s="1"/>
  <c r="O105" i="4"/>
  <c r="R106" i="4" s="1"/>
  <c r="T106" i="4" s="1"/>
  <c r="P107" i="4"/>
  <c r="S108" i="4" s="1"/>
  <c r="I107" i="4"/>
  <c r="B114" i="4" l="1"/>
  <c r="C113" i="4"/>
  <c r="E110" i="4"/>
  <c r="G109" i="4"/>
  <c r="I108" i="4"/>
  <c r="P108" i="4"/>
  <c r="S109" i="4" s="1"/>
  <c r="H106" i="4"/>
  <c r="J106" i="4" s="1"/>
  <c r="O106" i="4"/>
  <c r="R107" i="4" s="1"/>
  <c r="T107" i="4" s="1"/>
  <c r="D108" i="4"/>
  <c r="F107" i="4"/>
  <c r="P109" i="4" l="1"/>
  <c r="S110" i="4" s="1"/>
  <c r="I109" i="4"/>
  <c r="D109" i="4"/>
  <c r="F108" i="4"/>
  <c r="G110" i="4"/>
  <c r="E111" i="4"/>
  <c r="O107" i="4"/>
  <c r="R108" i="4" s="1"/>
  <c r="T108" i="4" s="1"/>
  <c r="H107" i="4"/>
  <c r="J107" i="4" s="1"/>
  <c r="C114" i="4"/>
  <c r="B115" i="4"/>
  <c r="P110" i="4" l="1"/>
  <c r="S111" i="4" s="1"/>
  <c r="I110" i="4"/>
  <c r="H108" i="4"/>
  <c r="J108" i="4" s="1"/>
  <c r="O108" i="4"/>
  <c r="R109" i="4" s="1"/>
  <c r="T109" i="4" s="1"/>
  <c r="D110" i="4"/>
  <c r="F109" i="4"/>
  <c r="E112" i="4"/>
  <c r="G111" i="4"/>
  <c r="B116" i="4"/>
  <c r="C115" i="4"/>
  <c r="O109" i="4" l="1"/>
  <c r="R110" i="4" s="1"/>
  <c r="T110" i="4" s="1"/>
  <c r="H109" i="4"/>
  <c r="J109" i="4" s="1"/>
  <c r="D111" i="4"/>
  <c r="F110" i="4"/>
  <c r="I111" i="4"/>
  <c r="P111" i="4"/>
  <c r="S112" i="4" s="1"/>
  <c r="B117" i="4"/>
  <c r="C116" i="4"/>
  <c r="E113" i="4"/>
  <c r="G112" i="4"/>
  <c r="O110" i="4" l="1"/>
  <c r="R111" i="4" s="1"/>
  <c r="T111" i="4" s="1"/>
  <c r="H110" i="4"/>
  <c r="J110" i="4" s="1"/>
  <c r="P112" i="4"/>
  <c r="S113" i="4" s="1"/>
  <c r="I112" i="4"/>
  <c r="E114" i="4"/>
  <c r="G113" i="4"/>
  <c r="D112" i="4"/>
  <c r="F111" i="4"/>
  <c r="C117" i="4"/>
  <c r="B118" i="4"/>
  <c r="E115" i="4" l="1"/>
  <c r="G114" i="4"/>
  <c r="B119" i="4"/>
  <c r="C118" i="4"/>
  <c r="H111" i="4"/>
  <c r="J111" i="4" s="1"/>
  <c r="O111" i="4"/>
  <c r="R112" i="4" s="1"/>
  <c r="T112" i="4" s="1"/>
  <c r="P113" i="4"/>
  <c r="S114" i="4" s="1"/>
  <c r="I113" i="4"/>
  <c r="D113" i="4"/>
  <c r="F112" i="4"/>
  <c r="H112" i="4" l="1"/>
  <c r="J112" i="4" s="1"/>
  <c r="O112" i="4"/>
  <c r="R113" i="4" s="1"/>
  <c r="T113" i="4" s="1"/>
  <c r="I114" i="4"/>
  <c r="P114" i="4"/>
  <c r="S115" i="4" s="1"/>
  <c r="D114" i="4"/>
  <c r="F113" i="4"/>
  <c r="B120" i="4"/>
  <c r="C119" i="4"/>
  <c r="E116" i="4"/>
  <c r="G115" i="4"/>
  <c r="O113" i="4" l="1"/>
  <c r="R114" i="4" s="1"/>
  <c r="T114" i="4" s="1"/>
  <c r="H113" i="4"/>
  <c r="J113" i="4" s="1"/>
  <c r="D115" i="4"/>
  <c r="F114" i="4"/>
  <c r="E117" i="4"/>
  <c r="G116" i="4"/>
  <c r="P115" i="4"/>
  <c r="S116" i="4" s="1"/>
  <c r="I115" i="4"/>
  <c r="C120" i="4"/>
  <c r="B121" i="4"/>
  <c r="E118" i="4" l="1"/>
  <c r="G117" i="4"/>
  <c r="H114" i="4"/>
  <c r="J114" i="4" s="1"/>
  <c r="O114" i="4"/>
  <c r="R115" i="4" s="1"/>
  <c r="T115" i="4" s="1"/>
  <c r="D116" i="4"/>
  <c r="F115" i="4"/>
  <c r="P116" i="4"/>
  <c r="S117" i="4" s="1"/>
  <c r="I116" i="4"/>
  <c r="B122" i="4"/>
  <c r="C121" i="4"/>
  <c r="D117" i="4" l="1"/>
  <c r="F116" i="4"/>
  <c r="B123" i="4"/>
  <c r="C122" i="4"/>
  <c r="I117" i="4"/>
  <c r="P117" i="4"/>
  <c r="S118" i="4" s="1"/>
  <c r="O115" i="4"/>
  <c r="R116" i="4" s="1"/>
  <c r="T116" i="4" s="1"/>
  <c r="H115" i="4"/>
  <c r="J115" i="4" s="1"/>
  <c r="E119" i="4"/>
  <c r="G118" i="4"/>
  <c r="P118" i="4" l="1"/>
  <c r="S119" i="4" s="1"/>
  <c r="I118" i="4"/>
  <c r="E120" i="4"/>
  <c r="G119" i="4"/>
  <c r="O116" i="4"/>
  <c r="R117" i="4" s="1"/>
  <c r="T117" i="4" s="1"/>
  <c r="H116" i="4"/>
  <c r="J116" i="4" s="1"/>
  <c r="C123" i="4"/>
  <c r="B124" i="4"/>
  <c r="D118" i="4"/>
  <c r="F117" i="4"/>
  <c r="P119" i="4" l="1"/>
  <c r="S120" i="4" s="1"/>
  <c r="I119" i="4"/>
  <c r="D119" i="4"/>
  <c r="F118" i="4"/>
  <c r="E121" i="4"/>
  <c r="G120" i="4"/>
  <c r="B125" i="4"/>
  <c r="C124" i="4"/>
  <c r="H117" i="4"/>
  <c r="J117" i="4" s="1"/>
  <c r="O117" i="4"/>
  <c r="R118" i="4" s="1"/>
  <c r="T118" i="4" s="1"/>
  <c r="E122" i="4" l="1"/>
  <c r="G121" i="4"/>
  <c r="I120" i="4"/>
  <c r="P120" i="4"/>
  <c r="S121" i="4" s="1"/>
  <c r="H118" i="4"/>
  <c r="J118" i="4" s="1"/>
  <c r="O118" i="4"/>
  <c r="R119" i="4" s="1"/>
  <c r="T119" i="4" s="1"/>
  <c r="F119" i="4"/>
  <c r="D120" i="4"/>
  <c r="B126" i="4"/>
  <c r="C126" i="4" s="1"/>
  <c r="C125" i="4"/>
  <c r="D121" i="4" l="1"/>
  <c r="F120" i="4"/>
  <c r="P121" i="4"/>
  <c r="S122" i="4" s="1"/>
  <c r="I121" i="4"/>
  <c r="O119" i="4"/>
  <c r="R120" i="4" s="1"/>
  <c r="T120" i="4" s="1"/>
  <c r="H119" i="4"/>
  <c r="J119" i="4" s="1"/>
  <c r="G122" i="4"/>
  <c r="E123" i="4"/>
  <c r="E124" i="4" l="1"/>
  <c r="G123" i="4"/>
  <c r="H120" i="4"/>
  <c r="J120" i="4" s="1"/>
  <c r="O120" i="4"/>
  <c r="R121" i="4" s="1"/>
  <c r="T121" i="4" s="1"/>
  <c r="I122" i="4"/>
  <c r="P122" i="4"/>
  <c r="S123" i="4" s="1"/>
  <c r="D122" i="4"/>
  <c r="F121" i="4"/>
  <c r="I123" i="4" l="1"/>
  <c r="P123" i="4"/>
  <c r="S124" i="4" s="1"/>
  <c r="E125" i="4"/>
  <c r="G124" i="4"/>
  <c r="O121" i="4"/>
  <c r="R122" i="4" s="1"/>
  <c r="H121" i="4"/>
  <c r="J121" i="4" s="1"/>
  <c r="F122" i="4"/>
  <c r="D123" i="4"/>
  <c r="D124" i="4" l="1"/>
  <c r="F123" i="4"/>
  <c r="O122" i="4"/>
  <c r="R123" i="4" s="1"/>
  <c r="T123" i="4" s="1"/>
  <c r="H122" i="4"/>
  <c r="P124" i="4"/>
  <c r="S125" i="4" s="1"/>
  <c r="I124" i="4"/>
  <c r="G125" i="4"/>
  <c r="E126" i="4"/>
  <c r="G126" i="4" s="1"/>
  <c r="T122" i="4"/>
  <c r="J122" i="4" l="1"/>
  <c r="H123" i="4"/>
  <c r="J123" i="4" s="1"/>
  <c r="O123" i="4"/>
  <c r="R124" i="4" s="1"/>
  <c r="I126" i="4"/>
  <c r="P126" i="4"/>
  <c r="I125" i="4"/>
  <c r="P125" i="4"/>
  <c r="S126" i="4" s="1"/>
  <c r="D125" i="4"/>
  <c r="F124" i="4"/>
  <c r="T124" i="4" l="1"/>
  <c r="F125" i="4"/>
  <c r="D126" i="4"/>
  <c r="F126" i="4" s="1"/>
  <c r="O124" i="4"/>
  <c r="R125" i="4" s="1"/>
  <c r="T125" i="4" s="1"/>
  <c r="H124" i="4"/>
  <c r="J124" i="4" s="1"/>
  <c r="H126" i="4" l="1"/>
  <c r="O126" i="4"/>
  <c r="O125" i="4"/>
  <c r="R126" i="4" s="1"/>
  <c r="H125" i="4"/>
  <c r="J125" i="4" s="1"/>
  <c r="T126" i="4" l="1"/>
  <c r="J126" i="4"/>
  <c r="L12" i="3" l="1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1" i="3"/>
  <c r="B13" i="3" l="1"/>
  <c r="D13" i="3"/>
  <c r="B14" i="3"/>
  <c r="D12" i="3"/>
  <c r="D11" i="3"/>
  <c r="B12" i="3"/>
  <c r="B11" i="3"/>
  <c r="C11" i="3"/>
  <c r="C12" i="3" l="1"/>
  <c r="C13" i="3" s="1"/>
  <c r="D14" i="3"/>
  <c r="B15" i="3"/>
  <c r="C14" i="3" l="1"/>
  <c r="B16" i="3"/>
  <c r="D15" i="3"/>
  <c r="C15" i="3" l="1"/>
  <c r="B17" i="3"/>
  <c r="D16" i="3"/>
  <c r="C16" i="3" l="1"/>
  <c r="D17" i="3"/>
  <c r="B18" i="3"/>
  <c r="C17" i="3" l="1"/>
  <c r="B19" i="3"/>
  <c r="D18" i="3"/>
  <c r="C18" i="3" l="1"/>
  <c r="D19" i="3"/>
  <c r="B20" i="3"/>
  <c r="C19" i="3" l="1"/>
  <c r="D20" i="3"/>
  <c r="B21" i="3"/>
  <c r="C20" i="3" l="1"/>
  <c r="B22" i="3"/>
  <c r="D21" i="3"/>
  <c r="C21" i="3" l="1"/>
  <c r="D22" i="3"/>
  <c r="B23" i="3"/>
  <c r="C22" i="3" l="1"/>
  <c r="D23" i="3"/>
  <c r="B24" i="3"/>
  <c r="C23" i="3" l="1"/>
  <c r="B25" i="3"/>
  <c r="D24" i="3"/>
  <c r="C24" i="3" l="1"/>
  <c r="B26" i="3"/>
  <c r="D25" i="3"/>
  <c r="C25" i="3" l="1"/>
  <c r="D26" i="3"/>
  <c r="B27" i="3"/>
  <c r="C26" i="3" l="1"/>
  <c r="B28" i="3"/>
  <c r="D27" i="3"/>
  <c r="C27" i="3" l="1"/>
  <c r="D28" i="3"/>
  <c r="B29" i="3"/>
  <c r="C28" i="3" l="1"/>
  <c r="D29" i="3"/>
  <c r="B30" i="3"/>
  <c r="C29" i="3" l="1"/>
  <c r="B31" i="3"/>
  <c r="D30" i="3"/>
  <c r="C30" i="3" l="1"/>
  <c r="D31" i="3"/>
  <c r="B32" i="3"/>
  <c r="C31" i="3" l="1"/>
  <c r="D32" i="3"/>
  <c r="B33" i="3"/>
  <c r="C32" i="3" l="1"/>
  <c r="B34" i="3"/>
  <c r="D33" i="3"/>
  <c r="C33" i="3" l="1"/>
  <c r="B35" i="3"/>
  <c r="D34" i="3"/>
  <c r="C34" i="3" l="1"/>
  <c r="D35" i="3"/>
  <c r="B36" i="3"/>
  <c r="C35" i="3" l="1"/>
  <c r="B37" i="3"/>
  <c r="D36" i="3"/>
  <c r="C36" i="3" l="1"/>
  <c r="D37" i="3"/>
  <c r="B38" i="3"/>
  <c r="C37" i="3" l="1"/>
  <c r="D38" i="3"/>
  <c r="B39" i="3"/>
  <c r="C38" i="3" l="1"/>
  <c r="B40" i="3"/>
  <c r="D39" i="3"/>
  <c r="C39" i="3" l="1"/>
  <c r="D40" i="3"/>
  <c r="B41" i="3"/>
  <c r="C40" i="3" l="1"/>
  <c r="D41" i="3"/>
  <c r="B42" i="3"/>
  <c r="C41" i="3" l="1"/>
  <c r="B43" i="3"/>
  <c r="D42" i="3"/>
  <c r="C42" i="3" l="1"/>
  <c r="B44" i="3"/>
  <c r="D43" i="3"/>
  <c r="C43" i="3" l="1"/>
  <c r="D44" i="3"/>
  <c r="B45" i="3"/>
  <c r="C44" i="3" l="1"/>
  <c r="B46" i="3"/>
  <c r="D45" i="3"/>
  <c r="C45" i="3" l="1"/>
  <c r="D46" i="3"/>
  <c r="B47" i="3"/>
  <c r="C46" i="3" l="1"/>
  <c r="D47" i="3"/>
  <c r="B48" i="3"/>
  <c r="C47" i="3" l="1"/>
  <c r="B49" i="3"/>
  <c r="D48" i="3"/>
  <c r="C48" i="3" l="1"/>
  <c r="D49" i="3"/>
  <c r="B50" i="3"/>
  <c r="C49" i="3" l="1"/>
  <c r="D50" i="3"/>
  <c r="B51" i="3"/>
  <c r="C50" i="3" l="1"/>
  <c r="B52" i="3"/>
  <c r="D51" i="3"/>
  <c r="C51" i="3" l="1"/>
  <c r="B53" i="3"/>
  <c r="D52" i="3"/>
  <c r="C52" i="3" l="1"/>
  <c r="D53" i="3"/>
  <c r="B54" i="3"/>
  <c r="C53" i="3" l="1"/>
  <c r="B55" i="3"/>
  <c r="D54" i="3"/>
  <c r="C54" i="3" l="1"/>
  <c r="D55" i="3"/>
  <c r="B56" i="3"/>
  <c r="C55" i="3" l="1"/>
  <c r="D56" i="3"/>
  <c r="B57" i="3"/>
  <c r="C56" i="3" l="1"/>
  <c r="B58" i="3"/>
  <c r="D57" i="3"/>
  <c r="C57" i="3" l="1"/>
  <c r="D58" i="3"/>
  <c r="B59" i="3"/>
  <c r="C58" i="3" l="1"/>
  <c r="D59" i="3"/>
  <c r="B60" i="3"/>
  <c r="C59" i="3" l="1"/>
  <c r="B61" i="3"/>
  <c r="D60" i="3"/>
  <c r="C60" i="3" l="1"/>
  <c r="B62" i="3"/>
  <c r="D61" i="3"/>
  <c r="C13" i="2" l="1"/>
  <c r="C11" i="2"/>
  <c r="C61" i="3"/>
  <c r="D62" i="3"/>
  <c r="B63" i="3"/>
  <c r="C12" i="2" l="1"/>
  <c r="C62" i="3"/>
  <c r="B64" i="3"/>
  <c r="D63" i="3"/>
  <c r="C63" i="3" l="1"/>
  <c r="D64" i="3"/>
  <c r="B65" i="3"/>
  <c r="C64" i="3" l="1"/>
  <c r="D65" i="3"/>
  <c r="B66" i="3"/>
  <c r="C65" i="3" l="1"/>
  <c r="B67" i="3"/>
  <c r="D66" i="3"/>
  <c r="C66" i="3" l="1"/>
  <c r="D67" i="3"/>
  <c r="B68" i="3"/>
  <c r="C67" i="3" l="1"/>
  <c r="D68" i="3"/>
  <c r="B69" i="3"/>
  <c r="C68" i="3" l="1"/>
  <c r="B70" i="3"/>
  <c r="D69" i="3"/>
  <c r="C69" i="3" l="1"/>
  <c r="B71" i="3"/>
  <c r="D70" i="3"/>
  <c r="C70" i="3" l="1"/>
  <c r="D71" i="3"/>
  <c r="B72" i="3"/>
  <c r="C71" i="3" l="1"/>
  <c r="B73" i="3"/>
  <c r="D72" i="3"/>
  <c r="C72" i="3" l="1"/>
  <c r="D73" i="3"/>
  <c r="B74" i="3"/>
  <c r="C73" i="3" l="1"/>
  <c r="D74" i="3"/>
  <c r="B75" i="3"/>
  <c r="C74" i="3" l="1"/>
  <c r="B76" i="3"/>
  <c r="D75" i="3"/>
  <c r="C75" i="3" l="1"/>
  <c r="D76" i="3"/>
  <c r="B77" i="3"/>
  <c r="C76" i="3" l="1"/>
  <c r="D77" i="3"/>
  <c r="B78" i="3"/>
  <c r="C77" i="3" l="1"/>
  <c r="B79" i="3"/>
  <c r="D78" i="3"/>
  <c r="C78" i="3" l="1"/>
  <c r="B80" i="3"/>
  <c r="D79" i="3"/>
  <c r="C79" i="3" l="1"/>
  <c r="D80" i="3"/>
  <c r="B81" i="3"/>
  <c r="C80" i="3" l="1"/>
  <c r="B82" i="3"/>
  <c r="D81" i="3"/>
  <c r="C81" i="3" l="1"/>
  <c r="D82" i="3"/>
  <c r="B83" i="3"/>
  <c r="C82" i="3" l="1"/>
  <c r="D83" i="3"/>
  <c r="B84" i="3"/>
  <c r="C83" i="3" l="1"/>
  <c r="B85" i="3"/>
  <c r="D84" i="3"/>
  <c r="C84" i="3" l="1"/>
  <c r="D85" i="3"/>
  <c r="B86" i="3"/>
  <c r="C85" i="3" l="1"/>
  <c r="D86" i="3"/>
  <c r="B87" i="3"/>
  <c r="C86" i="3" l="1"/>
  <c r="B88" i="3"/>
  <c r="D87" i="3"/>
  <c r="C87" i="3" l="1"/>
  <c r="B89" i="3"/>
  <c r="D88" i="3"/>
  <c r="C88" i="3" l="1"/>
  <c r="D89" i="3"/>
  <c r="B90" i="3"/>
  <c r="C89" i="3" l="1"/>
  <c r="B91" i="3"/>
  <c r="D90" i="3"/>
  <c r="C90" i="3" l="1"/>
  <c r="D91" i="3"/>
  <c r="B92" i="3"/>
  <c r="C91" i="3" l="1"/>
  <c r="D92" i="3"/>
  <c r="B93" i="3"/>
  <c r="C92" i="3" l="1"/>
  <c r="B94" i="3"/>
  <c r="D93" i="3"/>
  <c r="C93" i="3" l="1"/>
  <c r="D94" i="3"/>
  <c r="B95" i="3"/>
  <c r="C94" i="3" l="1"/>
  <c r="D95" i="3"/>
  <c r="B96" i="3"/>
  <c r="C95" i="3" l="1"/>
  <c r="B97" i="3"/>
  <c r="D96" i="3"/>
  <c r="C96" i="3" l="1"/>
  <c r="B98" i="3"/>
  <c r="D97" i="3"/>
  <c r="C97" i="3" l="1"/>
  <c r="D98" i="3"/>
  <c r="B99" i="3"/>
  <c r="C98" i="3" l="1"/>
  <c r="B100" i="3"/>
  <c r="D99" i="3"/>
  <c r="C99" i="3" l="1"/>
  <c r="B101" i="3"/>
  <c r="D100" i="3"/>
  <c r="C100" i="3" l="1"/>
  <c r="D101" i="3"/>
  <c r="B102" i="3"/>
  <c r="C101" i="3" l="1"/>
  <c r="B103" i="3"/>
  <c r="D102" i="3"/>
  <c r="C102" i="3" l="1"/>
  <c r="D103" i="3"/>
  <c r="B104" i="3"/>
  <c r="C103" i="3" l="1"/>
  <c r="D104" i="3"/>
  <c r="B105" i="3"/>
  <c r="C104" i="3" l="1"/>
  <c r="B106" i="3"/>
  <c r="D105" i="3"/>
  <c r="C105" i="3" l="1"/>
  <c r="B107" i="3"/>
  <c r="D106" i="3"/>
  <c r="C106" i="3" l="1"/>
  <c r="D107" i="3"/>
  <c r="B108" i="3"/>
  <c r="C107" i="3" l="1"/>
  <c r="B109" i="3"/>
  <c r="D108" i="3"/>
  <c r="C108" i="3" l="1"/>
  <c r="D109" i="3"/>
  <c r="B110" i="3"/>
  <c r="C109" i="3" l="1"/>
  <c r="D110" i="3"/>
  <c r="B111" i="3"/>
  <c r="C110" i="3" l="1"/>
  <c r="B112" i="3"/>
  <c r="D111" i="3"/>
  <c r="C111" i="3" l="1"/>
  <c r="D112" i="3"/>
  <c r="B113" i="3"/>
  <c r="C112" i="3" l="1"/>
  <c r="D113" i="3"/>
  <c r="B114" i="3"/>
  <c r="C113" i="3" l="1"/>
  <c r="B115" i="3"/>
  <c r="D114" i="3"/>
  <c r="C114" i="3" l="1"/>
  <c r="B116" i="3"/>
  <c r="D115" i="3"/>
  <c r="C115" i="3" l="1"/>
  <c r="D116" i="3"/>
  <c r="B117" i="3"/>
  <c r="C116" i="3" l="1"/>
  <c r="B118" i="3"/>
  <c r="D117" i="3"/>
  <c r="C117" i="3" l="1"/>
  <c r="D118" i="3"/>
  <c r="B119" i="3"/>
  <c r="C118" i="3" l="1"/>
  <c r="D119" i="3"/>
  <c r="B120" i="3"/>
  <c r="C119" i="3" l="1"/>
  <c r="B121" i="3"/>
  <c r="D120" i="3"/>
  <c r="C120" i="3" l="1"/>
  <c r="D121" i="3"/>
  <c r="B122" i="3"/>
  <c r="C121" i="3" l="1"/>
  <c r="D122" i="3"/>
  <c r="B123" i="3"/>
  <c r="C122" i="3" l="1"/>
  <c r="B124" i="3"/>
  <c r="D123" i="3"/>
  <c r="C123" i="3" l="1"/>
  <c r="B125" i="3"/>
  <c r="D124" i="3"/>
  <c r="C124" i="3" l="1"/>
  <c r="D125" i="3"/>
  <c r="B126" i="3"/>
  <c r="C125" i="3" l="1"/>
  <c r="B127" i="3"/>
  <c r="D126" i="3"/>
  <c r="C126" i="3" l="1"/>
  <c r="B128" i="3"/>
  <c r="D127" i="3"/>
  <c r="C127" i="3" l="1"/>
  <c r="D128" i="3"/>
  <c r="B129" i="3"/>
  <c r="C128" i="3" l="1"/>
  <c r="B130" i="3"/>
  <c r="D130" i="3" s="1"/>
  <c r="D129" i="3"/>
  <c r="C129" i="3" l="1"/>
  <c r="C130" i="3" l="1"/>
  <c r="B4" i="1" l="1"/>
  <c r="B5" i="1" s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C2" i="3" l="1"/>
  <c r="M130" i="3" l="1"/>
  <c r="E12" i="3"/>
  <c r="E16" i="3"/>
  <c r="M19" i="3"/>
  <c r="E22" i="3"/>
  <c r="M25" i="3"/>
  <c r="E28" i="3"/>
  <c r="E31" i="3"/>
  <c r="E34" i="3"/>
  <c r="M37" i="3"/>
  <c r="E40" i="3"/>
  <c r="E43" i="3"/>
  <c r="E46" i="3"/>
  <c r="M49" i="3"/>
  <c r="E52" i="3"/>
  <c r="E55" i="3"/>
  <c r="E58" i="3"/>
  <c r="E61" i="3"/>
  <c r="E64" i="3"/>
  <c r="E67" i="3"/>
  <c r="E70" i="3"/>
  <c r="M73" i="3"/>
  <c r="E76" i="3"/>
  <c r="M79" i="3"/>
  <c r="E82" i="3"/>
  <c r="E85" i="3"/>
  <c r="E88" i="3"/>
  <c r="M91" i="3"/>
  <c r="E94" i="3"/>
  <c r="M97" i="3"/>
  <c r="E100" i="3"/>
  <c r="E103" i="3"/>
  <c r="E106" i="3"/>
  <c r="M109" i="3"/>
  <c r="E112" i="3"/>
  <c r="M115" i="3"/>
  <c r="E118" i="3"/>
  <c r="E121" i="3"/>
  <c r="E124" i="3"/>
  <c r="M127" i="3"/>
  <c r="E130" i="3"/>
  <c r="M14" i="3"/>
  <c r="E29" i="3"/>
  <c r="E38" i="3"/>
  <c r="E44" i="3"/>
  <c r="E50" i="3"/>
  <c r="E56" i="3"/>
  <c r="E62" i="3"/>
  <c r="E68" i="3"/>
  <c r="E74" i="3"/>
  <c r="E80" i="3"/>
  <c r="E86" i="3"/>
  <c r="E92" i="3"/>
  <c r="E98" i="3"/>
  <c r="E104" i="3"/>
  <c r="E110" i="3"/>
  <c r="E116" i="3"/>
  <c r="E122" i="3"/>
  <c r="E128" i="3"/>
  <c r="M11" i="3"/>
  <c r="M17" i="3"/>
  <c r="M23" i="3"/>
  <c r="M29" i="3"/>
  <c r="M35" i="3"/>
  <c r="M41" i="3"/>
  <c r="M47" i="3"/>
  <c r="M53" i="3"/>
  <c r="M59" i="3"/>
  <c r="M65" i="3"/>
  <c r="M71" i="3"/>
  <c r="M77" i="3"/>
  <c r="M86" i="3"/>
  <c r="M92" i="3"/>
  <c r="M101" i="3"/>
  <c r="M110" i="3"/>
  <c r="M116" i="3"/>
  <c r="M125" i="3"/>
  <c r="M12" i="3"/>
  <c r="M16" i="3"/>
  <c r="E19" i="3"/>
  <c r="M22" i="3"/>
  <c r="E25" i="3"/>
  <c r="M28" i="3"/>
  <c r="M31" i="3"/>
  <c r="M34" i="3"/>
  <c r="E37" i="3"/>
  <c r="M40" i="3"/>
  <c r="M43" i="3"/>
  <c r="M46" i="3"/>
  <c r="E49" i="3"/>
  <c r="M52" i="3"/>
  <c r="M55" i="3"/>
  <c r="M58" i="3"/>
  <c r="M61" i="3"/>
  <c r="M64" i="3"/>
  <c r="M67" i="3"/>
  <c r="M70" i="3"/>
  <c r="E73" i="3"/>
  <c r="M76" i="3"/>
  <c r="E79" i="3"/>
  <c r="M82" i="3"/>
  <c r="M85" i="3"/>
  <c r="M88" i="3"/>
  <c r="E91" i="3"/>
  <c r="M94" i="3"/>
  <c r="E97" i="3"/>
  <c r="M100" i="3"/>
  <c r="M103" i="3"/>
  <c r="M106" i="3"/>
  <c r="E109" i="3"/>
  <c r="M112" i="3"/>
  <c r="E115" i="3"/>
  <c r="M118" i="3"/>
  <c r="M121" i="3"/>
  <c r="M124" i="3"/>
  <c r="E127" i="3"/>
  <c r="E11" i="3"/>
  <c r="E17" i="3"/>
  <c r="E20" i="3"/>
  <c r="E23" i="3"/>
  <c r="E26" i="3"/>
  <c r="E32" i="3"/>
  <c r="E35" i="3"/>
  <c r="E41" i="3"/>
  <c r="E47" i="3"/>
  <c r="E53" i="3"/>
  <c r="E59" i="3"/>
  <c r="E65" i="3"/>
  <c r="E71" i="3"/>
  <c r="E77" i="3"/>
  <c r="E83" i="3"/>
  <c r="E89" i="3"/>
  <c r="E95" i="3"/>
  <c r="E101" i="3"/>
  <c r="E107" i="3"/>
  <c r="E113" i="3"/>
  <c r="E119" i="3"/>
  <c r="E125" i="3"/>
  <c r="E14" i="3"/>
  <c r="M20" i="3"/>
  <c r="M26" i="3"/>
  <c r="M32" i="3"/>
  <c r="M38" i="3"/>
  <c r="M44" i="3"/>
  <c r="M50" i="3"/>
  <c r="M56" i="3"/>
  <c r="M62" i="3"/>
  <c r="M68" i="3"/>
  <c r="M74" i="3"/>
  <c r="M80" i="3"/>
  <c r="M89" i="3"/>
  <c r="M95" i="3"/>
  <c r="M104" i="3"/>
  <c r="M113" i="3"/>
  <c r="M122" i="3"/>
  <c r="E13" i="3"/>
  <c r="M15" i="3"/>
  <c r="M18" i="3"/>
  <c r="M21" i="3"/>
  <c r="E24" i="3"/>
  <c r="E27" i="3"/>
  <c r="E30" i="3"/>
  <c r="E33" i="3"/>
  <c r="E36" i="3"/>
  <c r="E39" i="3"/>
  <c r="E42" i="3"/>
  <c r="E45" i="3"/>
  <c r="E48" i="3"/>
  <c r="E51" i="3"/>
  <c r="E54" i="3"/>
  <c r="E57" i="3"/>
  <c r="E60" i="3"/>
  <c r="E63" i="3"/>
  <c r="E66" i="3"/>
  <c r="E69" i="3"/>
  <c r="E72" i="3"/>
  <c r="E75" i="3"/>
  <c r="E78" i="3"/>
  <c r="E81" i="3"/>
  <c r="M84" i="3"/>
  <c r="E87" i="3"/>
  <c r="E90" i="3"/>
  <c r="E93" i="3"/>
  <c r="M96" i="3"/>
  <c r="E99" i="3"/>
  <c r="E102" i="3"/>
  <c r="E105" i="3"/>
  <c r="E108" i="3"/>
  <c r="E111" i="3"/>
  <c r="E114" i="3"/>
  <c r="E117" i="3"/>
  <c r="M120" i="3"/>
  <c r="E123" i="3"/>
  <c r="M126" i="3"/>
  <c r="E129" i="3"/>
  <c r="M13" i="3"/>
  <c r="E15" i="3"/>
  <c r="E18" i="3"/>
  <c r="E21" i="3"/>
  <c r="M24" i="3"/>
  <c r="M27" i="3"/>
  <c r="M30" i="3"/>
  <c r="M33" i="3"/>
  <c r="M36" i="3"/>
  <c r="M39" i="3"/>
  <c r="M42" i="3"/>
  <c r="M45" i="3"/>
  <c r="M48" i="3"/>
  <c r="M51" i="3"/>
  <c r="M54" i="3"/>
  <c r="M57" i="3"/>
  <c r="M60" i="3"/>
  <c r="M63" i="3"/>
  <c r="M66" i="3"/>
  <c r="M69" i="3"/>
  <c r="M72" i="3"/>
  <c r="M75" i="3"/>
  <c r="M78" i="3"/>
  <c r="M81" i="3"/>
  <c r="E84" i="3"/>
  <c r="M87" i="3"/>
  <c r="M90" i="3"/>
  <c r="M93" i="3"/>
  <c r="E96" i="3"/>
  <c r="M99" i="3"/>
  <c r="M102" i="3"/>
  <c r="M105" i="3"/>
  <c r="M108" i="3"/>
  <c r="M111" i="3"/>
  <c r="M114" i="3"/>
  <c r="M117" i="3"/>
  <c r="E120" i="3"/>
  <c r="M123" i="3"/>
  <c r="E126" i="3"/>
  <c r="M129" i="3"/>
  <c r="M83" i="3"/>
  <c r="M98" i="3"/>
  <c r="M107" i="3"/>
  <c r="M119" i="3"/>
  <c r="M128" i="3"/>
  <c r="J120" i="3" l="1"/>
  <c r="F120" i="3"/>
  <c r="J78" i="3"/>
  <c r="F78" i="3"/>
  <c r="F42" i="3"/>
  <c r="G42" i="3" s="1"/>
  <c r="I42" i="3" s="1"/>
  <c r="J42" i="3"/>
  <c r="J113" i="3"/>
  <c r="F113" i="3"/>
  <c r="J77" i="3"/>
  <c r="F77" i="3"/>
  <c r="J17" i="3"/>
  <c r="F17" i="3"/>
  <c r="F97" i="3"/>
  <c r="J97" i="3"/>
  <c r="J79" i="3"/>
  <c r="F79" i="3"/>
  <c r="J86" i="3"/>
  <c r="F86" i="3"/>
  <c r="G86" i="3" s="1"/>
  <c r="I86" i="3" s="1"/>
  <c r="J126" i="3"/>
  <c r="F126" i="3"/>
  <c r="J18" i="3"/>
  <c r="F18" i="3"/>
  <c r="G18" i="3" s="1"/>
  <c r="I18" i="3" s="1"/>
  <c r="F102" i="3"/>
  <c r="G102" i="3" s="1"/>
  <c r="I102" i="3" s="1"/>
  <c r="J102" i="3"/>
  <c r="F66" i="3"/>
  <c r="G66" i="3" s="1"/>
  <c r="I66" i="3" s="1"/>
  <c r="J66" i="3"/>
  <c r="F48" i="3"/>
  <c r="J48" i="3"/>
  <c r="F30" i="3"/>
  <c r="J30" i="3"/>
  <c r="J13" i="3"/>
  <c r="F13" i="3"/>
  <c r="J125" i="3"/>
  <c r="F125" i="3"/>
  <c r="F89" i="3"/>
  <c r="J89" i="3"/>
  <c r="J53" i="3"/>
  <c r="F53" i="3"/>
  <c r="G53" i="3" s="1"/>
  <c r="I53" i="3" s="1"/>
  <c r="F23" i="3"/>
  <c r="G23" i="3" s="1"/>
  <c r="I23" i="3" s="1"/>
  <c r="J23" i="3"/>
  <c r="F49" i="3"/>
  <c r="G49" i="3" s="1"/>
  <c r="I49" i="3" s="1"/>
  <c r="J49" i="3"/>
  <c r="J98" i="3"/>
  <c r="F98" i="3"/>
  <c r="G98" i="3" s="1"/>
  <c r="I98" i="3" s="1"/>
  <c r="J62" i="3"/>
  <c r="F62" i="3"/>
  <c r="G62" i="3" s="1"/>
  <c r="I62" i="3" s="1"/>
  <c r="F61" i="3"/>
  <c r="J61" i="3"/>
  <c r="J43" i="3"/>
  <c r="F43" i="3"/>
  <c r="G43" i="3" s="1"/>
  <c r="I43" i="3" s="1"/>
  <c r="F15" i="3"/>
  <c r="G15" i="3" s="1"/>
  <c r="I15" i="3" s="1"/>
  <c r="J15" i="3"/>
  <c r="J117" i="3"/>
  <c r="F117" i="3"/>
  <c r="J99" i="3"/>
  <c r="F99" i="3"/>
  <c r="F81" i="3"/>
  <c r="G81" i="3" s="1"/>
  <c r="I81" i="3" s="1"/>
  <c r="J81" i="3"/>
  <c r="F63" i="3"/>
  <c r="G63" i="3" s="1"/>
  <c r="I63" i="3" s="1"/>
  <c r="J63" i="3"/>
  <c r="J45" i="3"/>
  <c r="F45" i="3"/>
  <c r="F27" i="3"/>
  <c r="G27" i="3" s="1"/>
  <c r="I27" i="3" s="1"/>
  <c r="J27" i="3"/>
  <c r="J119" i="3"/>
  <c r="F119" i="3"/>
  <c r="J83" i="3"/>
  <c r="F83" i="3"/>
  <c r="F47" i="3"/>
  <c r="G47" i="3" s="1"/>
  <c r="I47" i="3" s="1"/>
  <c r="J47" i="3"/>
  <c r="J20" i="3"/>
  <c r="F20" i="3"/>
  <c r="G20" i="3" s="1"/>
  <c r="I20" i="3" s="1"/>
  <c r="F128" i="3"/>
  <c r="J128" i="3"/>
  <c r="F92" i="3"/>
  <c r="G92" i="3" s="1"/>
  <c r="I92" i="3" s="1"/>
  <c r="J92" i="3"/>
  <c r="J56" i="3"/>
  <c r="F56" i="3"/>
  <c r="F130" i="3"/>
  <c r="G130" i="3" s="1"/>
  <c r="I130" i="3" s="1"/>
  <c r="J130" i="3"/>
  <c r="J112" i="3"/>
  <c r="F112" i="3"/>
  <c r="F94" i="3"/>
  <c r="J94" i="3"/>
  <c r="F76" i="3"/>
  <c r="J76" i="3"/>
  <c r="F58" i="3"/>
  <c r="J58" i="3"/>
  <c r="J40" i="3"/>
  <c r="F40" i="3"/>
  <c r="G40" i="3" s="1"/>
  <c r="I40" i="3" s="1"/>
  <c r="F22" i="3"/>
  <c r="J22" i="3"/>
  <c r="F114" i="3"/>
  <c r="G114" i="3" s="1"/>
  <c r="I114" i="3" s="1"/>
  <c r="J114" i="3"/>
  <c r="F24" i="3"/>
  <c r="G24" i="3" s="1"/>
  <c r="I24" i="3" s="1"/>
  <c r="J24" i="3"/>
  <c r="J122" i="3"/>
  <c r="F122" i="3"/>
  <c r="G122" i="3" s="1"/>
  <c r="I122" i="3" s="1"/>
  <c r="F111" i="3"/>
  <c r="J111" i="3"/>
  <c r="J57" i="3"/>
  <c r="F57" i="3"/>
  <c r="G57" i="3" s="1"/>
  <c r="I57" i="3" s="1"/>
  <c r="J71" i="3"/>
  <c r="F71" i="3"/>
  <c r="G71" i="3" s="1"/>
  <c r="I71" i="3" s="1"/>
  <c r="F70" i="3"/>
  <c r="G70" i="3" s="1"/>
  <c r="I70" i="3" s="1"/>
  <c r="J70" i="3"/>
  <c r="H53" i="3"/>
  <c r="F96" i="3"/>
  <c r="G96" i="3" s="1"/>
  <c r="I96" i="3" s="1"/>
  <c r="J96" i="3"/>
  <c r="F108" i="3"/>
  <c r="G108" i="3" s="1"/>
  <c r="I108" i="3" s="1"/>
  <c r="J108" i="3"/>
  <c r="F90" i="3"/>
  <c r="G90" i="3" s="1"/>
  <c r="I90" i="3" s="1"/>
  <c r="J90" i="3"/>
  <c r="J72" i="3"/>
  <c r="F72" i="3"/>
  <c r="G72" i="3" s="1"/>
  <c r="I72" i="3" s="1"/>
  <c r="F54" i="3"/>
  <c r="J54" i="3"/>
  <c r="J36" i="3"/>
  <c r="F36" i="3"/>
  <c r="G36" i="3" s="1"/>
  <c r="I36" i="3" s="1"/>
  <c r="F101" i="3"/>
  <c r="G101" i="3" s="1"/>
  <c r="I101" i="3" s="1"/>
  <c r="J101" i="3"/>
  <c r="J65" i="3"/>
  <c r="F65" i="3"/>
  <c r="J32" i="3"/>
  <c r="F32" i="3"/>
  <c r="G32" i="3" s="1"/>
  <c r="I32" i="3" s="1"/>
  <c r="J127" i="3"/>
  <c r="F127" i="3"/>
  <c r="G127" i="3" s="1"/>
  <c r="I127" i="3" s="1"/>
  <c r="J109" i="3"/>
  <c r="F109" i="3"/>
  <c r="F91" i="3"/>
  <c r="G91" i="3" s="1"/>
  <c r="I91" i="3" s="1"/>
  <c r="J91" i="3"/>
  <c r="F73" i="3"/>
  <c r="G73" i="3" s="1"/>
  <c r="I73" i="3" s="1"/>
  <c r="J73" i="3"/>
  <c r="J37" i="3"/>
  <c r="F37" i="3"/>
  <c r="G37" i="3" s="1"/>
  <c r="I37" i="3" s="1"/>
  <c r="J19" i="3"/>
  <c r="F19" i="3"/>
  <c r="G19" i="3" s="1"/>
  <c r="I19" i="3" s="1"/>
  <c r="J110" i="3"/>
  <c r="F110" i="3"/>
  <c r="G110" i="3" s="1"/>
  <c r="I110" i="3" s="1"/>
  <c r="J74" i="3"/>
  <c r="F74" i="3"/>
  <c r="J38" i="3"/>
  <c r="F38" i="3"/>
  <c r="J121" i="3"/>
  <c r="F121" i="3"/>
  <c r="G121" i="3" s="1"/>
  <c r="I121" i="3" s="1"/>
  <c r="J103" i="3"/>
  <c r="F103" i="3"/>
  <c r="J85" i="3"/>
  <c r="F85" i="3"/>
  <c r="G85" i="3" s="1"/>
  <c r="I85" i="3" s="1"/>
  <c r="J67" i="3"/>
  <c r="F67" i="3"/>
  <c r="F31" i="3"/>
  <c r="G31" i="3" s="1"/>
  <c r="I31" i="3" s="1"/>
  <c r="J31" i="3"/>
  <c r="F12" i="3"/>
  <c r="G12" i="3" s="1"/>
  <c r="I12" i="3" s="1"/>
  <c r="J12" i="3"/>
  <c r="J84" i="3"/>
  <c r="F84" i="3"/>
  <c r="J60" i="3"/>
  <c r="F60" i="3"/>
  <c r="G60" i="3" s="1"/>
  <c r="I60" i="3" s="1"/>
  <c r="J41" i="3"/>
  <c r="F41" i="3"/>
  <c r="G41" i="3" s="1"/>
  <c r="I41" i="3" s="1"/>
  <c r="J115" i="3"/>
  <c r="F115" i="3"/>
  <c r="G115" i="3" s="1"/>
  <c r="I115" i="3" s="1"/>
  <c r="F25" i="3"/>
  <c r="J25" i="3"/>
  <c r="J50" i="3"/>
  <c r="F50" i="3"/>
  <c r="G50" i="3" s="1"/>
  <c r="I50" i="3" s="1"/>
  <c r="F55" i="3"/>
  <c r="J55" i="3"/>
  <c r="F129" i="3"/>
  <c r="G129" i="3" s="1"/>
  <c r="I129" i="3" s="1"/>
  <c r="J129" i="3"/>
  <c r="F93" i="3"/>
  <c r="G93" i="3" s="1"/>
  <c r="I93" i="3" s="1"/>
  <c r="J93" i="3"/>
  <c r="F75" i="3"/>
  <c r="G75" i="3" s="1"/>
  <c r="I75" i="3" s="1"/>
  <c r="J75" i="3"/>
  <c r="F39" i="3"/>
  <c r="J39" i="3"/>
  <c r="J107" i="3"/>
  <c r="F107" i="3"/>
  <c r="F35" i="3"/>
  <c r="G35" i="3" s="1"/>
  <c r="I35" i="3" s="1"/>
  <c r="J35" i="3"/>
  <c r="F11" i="3"/>
  <c r="G11" i="3" s="1"/>
  <c r="I11" i="3" s="1"/>
  <c r="J11" i="3"/>
  <c r="J116" i="3"/>
  <c r="F116" i="3"/>
  <c r="J80" i="3"/>
  <c r="F80" i="3"/>
  <c r="G80" i="3" s="1"/>
  <c r="I80" i="3" s="1"/>
  <c r="F44" i="3"/>
  <c r="J44" i="3"/>
  <c r="J124" i="3"/>
  <c r="F124" i="3"/>
  <c r="F106" i="3"/>
  <c r="J106" i="3"/>
  <c r="J88" i="3"/>
  <c r="F88" i="3"/>
  <c r="G88" i="3" s="1"/>
  <c r="I88" i="3" s="1"/>
  <c r="J52" i="3"/>
  <c r="F52" i="3"/>
  <c r="G52" i="3" s="1"/>
  <c r="I52" i="3" s="1"/>
  <c r="J34" i="3"/>
  <c r="F34" i="3"/>
  <c r="G34" i="3" s="1"/>
  <c r="I34" i="3" s="1"/>
  <c r="J16" i="3"/>
  <c r="F16" i="3"/>
  <c r="G16" i="3" s="1"/>
  <c r="I16" i="3" s="1"/>
  <c r="H98" i="3"/>
  <c r="F21" i="3"/>
  <c r="G21" i="3" s="1"/>
  <c r="I21" i="3" s="1"/>
  <c r="J21" i="3"/>
  <c r="J123" i="3"/>
  <c r="F123" i="3"/>
  <c r="G123" i="3" s="1"/>
  <c r="I123" i="3" s="1"/>
  <c r="J105" i="3"/>
  <c r="F105" i="3"/>
  <c r="J87" i="3"/>
  <c r="F87" i="3"/>
  <c r="F69" i="3"/>
  <c r="G69" i="3" s="1"/>
  <c r="I69" i="3" s="1"/>
  <c r="J69" i="3"/>
  <c r="J51" i="3"/>
  <c r="F51" i="3"/>
  <c r="F33" i="3"/>
  <c r="J33" i="3"/>
  <c r="F14" i="3"/>
  <c r="G14" i="3" s="1"/>
  <c r="I14" i="3" s="1"/>
  <c r="J14" i="3"/>
  <c r="J95" i="3"/>
  <c r="F95" i="3"/>
  <c r="J59" i="3"/>
  <c r="F59" i="3"/>
  <c r="G59" i="3" s="1"/>
  <c r="I59" i="3" s="1"/>
  <c r="F26" i="3"/>
  <c r="J26" i="3"/>
  <c r="J104" i="3"/>
  <c r="F104" i="3"/>
  <c r="F68" i="3"/>
  <c r="G68" i="3" s="1"/>
  <c r="I68" i="3" s="1"/>
  <c r="J68" i="3"/>
  <c r="F29" i="3"/>
  <c r="J29" i="3"/>
  <c r="J118" i="3"/>
  <c r="F118" i="3"/>
  <c r="J100" i="3"/>
  <c r="F100" i="3"/>
  <c r="G100" i="3" s="1"/>
  <c r="I100" i="3" s="1"/>
  <c r="J82" i="3"/>
  <c r="F82" i="3"/>
  <c r="J64" i="3"/>
  <c r="F64" i="3"/>
  <c r="J46" i="3"/>
  <c r="F46" i="3"/>
  <c r="G46" i="3" s="1"/>
  <c r="I46" i="3" s="1"/>
  <c r="F28" i="3"/>
  <c r="J28" i="3"/>
  <c r="H43" i="3" l="1"/>
  <c r="H80" i="3"/>
  <c r="C14" i="2"/>
  <c r="H130" i="3"/>
  <c r="H127" i="3"/>
  <c r="H57" i="3"/>
  <c r="H52" i="3"/>
  <c r="H96" i="3"/>
  <c r="H121" i="3"/>
  <c r="H42" i="3"/>
  <c r="H59" i="3"/>
  <c r="H62" i="3"/>
  <c r="H31" i="3"/>
  <c r="H75" i="3"/>
  <c r="H68" i="3"/>
  <c r="H11" i="3"/>
  <c r="H40" i="3"/>
  <c r="H21" i="3"/>
  <c r="H129" i="3"/>
  <c r="H20" i="3"/>
  <c r="H16" i="3"/>
  <c r="H24" i="3"/>
  <c r="H86" i="3"/>
  <c r="H63" i="3"/>
  <c r="H101" i="3"/>
  <c r="H23" i="3"/>
  <c r="H37" i="3"/>
  <c r="G106" i="3"/>
  <c r="I106" i="3" s="1"/>
  <c r="H106" i="3"/>
  <c r="G84" i="3"/>
  <c r="I84" i="3" s="1"/>
  <c r="H84" i="3"/>
  <c r="G67" i="3"/>
  <c r="I67" i="3" s="1"/>
  <c r="H67" i="3"/>
  <c r="H115" i="3"/>
  <c r="G94" i="3"/>
  <c r="I94" i="3" s="1"/>
  <c r="H94" i="3"/>
  <c r="H50" i="3"/>
  <c r="H19" i="3"/>
  <c r="G82" i="3"/>
  <c r="I82" i="3" s="1"/>
  <c r="H82" i="3"/>
  <c r="H81" i="3"/>
  <c r="H66" i="3"/>
  <c r="G124" i="3"/>
  <c r="I124" i="3" s="1"/>
  <c r="H124" i="3"/>
  <c r="G116" i="3"/>
  <c r="I116" i="3" s="1"/>
  <c r="H116" i="3"/>
  <c r="G55" i="3"/>
  <c r="I55" i="3" s="1"/>
  <c r="H55" i="3"/>
  <c r="H85" i="3"/>
  <c r="H73" i="3"/>
  <c r="G112" i="3"/>
  <c r="I112" i="3" s="1"/>
  <c r="H112" i="3"/>
  <c r="H108" i="3"/>
  <c r="H35" i="3"/>
  <c r="H70" i="3"/>
  <c r="H12" i="3"/>
  <c r="G79" i="3"/>
  <c r="I79" i="3" s="1"/>
  <c r="H79" i="3"/>
  <c r="G77" i="3"/>
  <c r="I77" i="3" s="1"/>
  <c r="H77" i="3"/>
  <c r="G78" i="3"/>
  <c r="I78" i="3" s="1"/>
  <c r="H78" i="3"/>
  <c r="G38" i="3"/>
  <c r="I38" i="3" s="1"/>
  <c r="H38" i="3"/>
  <c r="H36" i="3"/>
  <c r="G45" i="3"/>
  <c r="I45" i="3" s="1"/>
  <c r="H45" i="3"/>
  <c r="H69" i="3"/>
  <c r="G125" i="3"/>
  <c r="I125" i="3" s="1"/>
  <c r="H125" i="3"/>
  <c r="H122" i="3"/>
  <c r="G120" i="3"/>
  <c r="I120" i="3" s="1"/>
  <c r="H120" i="3"/>
  <c r="G33" i="3"/>
  <c r="I33" i="3" s="1"/>
  <c r="H33" i="3"/>
  <c r="H47" i="3"/>
  <c r="H15" i="3"/>
  <c r="H46" i="3"/>
  <c r="G44" i="3"/>
  <c r="I44" i="3" s="1"/>
  <c r="H44" i="3"/>
  <c r="G103" i="3"/>
  <c r="I103" i="3" s="1"/>
  <c r="H103" i="3"/>
  <c r="G74" i="3"/>
  <c r="I74" i="3" s="1"/>
  <c r="H74" i="3"/>
  <c r="G109" i="3"/>
  <c r="I109" i="3" s="1"/>
  <c r="H109" i="3"/>
  <c r="G65" i="3"/>
  <c r="I65" i="3" s="1"/>
  <c r="H65" i="3"/>
  <c r="H18" i="3"/>
  <c r="H27" i="3"/>
  <c r="H41" i="3"/>
  <c r="G22" i="3"/>
  <c r="I22" i="3" s="1"/>
  <c r="H22" i="3"/>
  <c r="G76" i="3"/>
  <c r="I76" i="3" s="1"/>
  <c r="H76" i="3"/>
  <c r="G128" i="3"/>
  <c r="I128" i="3" s="1"/>
  <c r="H128" i="3"/>
  <c r="H100" i="3"/>
  <c r="H49" i="3"/>
  <c r="H102" i="3"/>
  <c r="H32" i="3"/>
  <c r="G48" i="3"/>
  <c r="I48" i="3" s="1"/>
  <c r="H48" i="3"/>
  <c r="H14" i="3"/>
  <c r="G97" i="3"/>
  <c r="I97" i="3" s="1"/>
  <c r="H97" i="3"/>
  <c r="G28" i="3"/>
  <c r="I28" i="3" s="1"/>
  <c r="H28" i="3"/>
  <c r="G29" i="3"/>
  <c r="I29" i="3" s="1"/>
  <c r="H29" i="3"/>
  <c r="G26" i="3"/>
  <c r="I26" i="3" s="1"/>
  <c r="H26" i="3"/>
  <c r="G107" i="3"/>
  <c r="I107" i="3" s="1"/>
  <c r="H107" i="3"/>
  <c r="G111" i="3"/>
  <c r="I111" i="3" s="1"/>
  <c r="H111" i="3"/>
  <c r="G58" i="3"/>
  <c r="I58" i="3" s="1"/>
  <c r="H58" i="3"/>
  <c r="G61" i="3"/>
  <c r="I61" i="3" s="1"/>
  <c r="H61" i="3"/>
  <c r="G89" i="3"/>
  <c r="I89" i="3" s="1"/>
  <c r="H89" i="3"/>
  <c r="G30" i="3"/>
  <c r="I30" i="3" s="1"/>
  <c r="H30" i="3"/>
  <c r="G87" i="3"/>
  <c r="I87" i="3" s="1"/>
  <c r="H87" i="3"/>
  <c r="H92" i="3"/>
  <c r="C16" i="2"/>
  <c r="C17" i="2"/>
  <c r="C19" i="2" s="1"/>
  <c r="C15" i="2" s="1"/>
  <c r="G83" i="3"/>
  <c r="I83" i="3" s="1"/>
  <c r="H83" i="3"/>
  <c r="G99" i="3"/>
  <c r="I99" i="3" s="1"/>
  <c r="H99" i="3"/>
  <c r="H110" i="3"/>
  <c r="G113" i="3"/>
  <c r="I113" i="3" s="1"/>
  <c r="H113" i="3"/>
  <c r="G64" i="3"/>
  <c r="I64" i="3" s="1"/>
  <c r="H64" i="3"/>
  <c r="G118" i="3"/>
  <c r="I118" i="3" s="1"/>
  <c r="H118" i="3"/>
  <c r="G104" i="3"/>
  <c r="I104" i="3" s="1"/>
  <c r="H104" i="3"/>
  <c r="G95" i="3"/>
  <c r="I95" i="3" s="1"/>
  <c r="H95" i="3"/>
  <c r="G51" i="3"/>
  <c r="I51" i="3" s="1"/>
  <c r="H51" i="3"/>
  <c r="G105" i="3"/>
  <c r="I105" i="3" s="1"/>
  <c r="H105" i="3"/>
  <c r="H93" i="3"/>
  <c r="H114" i="3"/>
  <c r="H88" i="3"/>
  <c r="G39" i="3"/>
  <c r="I39" i="3" s="1"/>
  <c r="H39" i="3"/>
  <c r="G25" i="3"/>
  <c r="I25" i="3" s="1"/>
  <c r="H25" i="3"/>
  <c r="G54" i="3"/>
  <c r="I54" i="3" s="1"/>
  <c r="H54" i="3"/>
  <c r="H91" i="3"/>
  <c r="H60" i="3"/>
  <c r="H72" i="3"/>
  <c r="G56" i="3"/>
  <c r="I56" i="3" s="1"/>
  <c r="H56" i="3"/>
  <c r="G119" i="3"/>
  <c r="I119" i="3" s="1"/>
  <c r="H119" i="3"/>
  <c r="G117" i="3"/>
  <c r="I117" i="3" s="1"/>
  <c r="H117" i="3"/>
  <c r="H34" i="3"/>
  <c r="H90" i="3"/>
  <c r="H71" i="3"/>
  <c r="G13" i="3"/>
  <c r="I13" i="3" s="1"/>
  <c r="H13" i="3"/>
  <c r="G126" i="3"/>
  <c r="I126" i="3" s="1"/>
  <c r="H126" i="3"/>
  <c r="G17" i="3"/>
  <c r="I17" i="3" s="1"/>
  <c r="H17" i="3"/>
  <c r="H123" i="3"/>
  <c r="C20" i="2" l="1"/>
  <c r="C18" i="2"/>
</calcChain>
</file>

<file path=xl/sharedStrings.xml><?xml version="1.0" encoding="utf-8"?>
<sst xmlns="http://schemas.openxmlformats.org/spreadsheetml/2006/main" count="60" uniqueCount="54">
  <si>
    <t>Leeftijd</t>
  </si>
  <si>
    <t>Mannen</t>
  </si>
  <si>
    <t>Vrouwen</t>
  </si>
  <si>
    <t>Invoer</t>
  </si>
  <si>
    <t>geslacht</t>
  </si>
  <si>
    <t>Waarde</t>
  </si>
  <si>
    <t>Uitvoer</t>
  </si>
  <si>
    <r>
      <t>rente (</t>
    </r>
    <r>
      <rPr>
        <i/>
        <sz val="10"/>
        <color theme="1"/>
        <rFont val="Arial"/>
        <family val="2"/>
      </rPr>
      <t>i</t>
    </r>
    <r>
      <rPr>
        <sz val="10"/>
        <color theme="1"/>
        <rFont val="Arial"/>
        <family val="2"/>
      </rPr>
      <t>)</t>
    </r>
  </si>
  <si>
    <r>
      <t>leeftijd (</t>
    </r>
    <r>
      <rPr>
        <i/>
        <sz val="10"/>
        <color theme="1"/>
        <rFont val="Arial"/>
        <family val="2"/>
      </rPr>
      <t>x</t>
    </r>
    <r>
      <rPr>
        <sz val="10"/>
        <color theme="1"/>
        <rFont val="Arial"/>
        <family val="2"/>
      </rPr>
      <t>)</t>
    </r>
  </si>
  <si>
    <r>
      <t>duur (</t>
    </r>
    <r>
      <rPr>
        <i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>)</t>
    </r>
  </si>
  <si>
    <r>
      <rPr>
        <i/>
        <vertAlign val="subscript"/>
        <sz val="10"/>
        <color theme="1"/>
        <rFont val="Arial"/>
        <family val="2"/>
      </rPr>
      <t>n</t>
    </r>
    <r>
      <rPr>
        <i/>
        <sz val="10"/>
        <color theme="1"/>
        <rFont val="Arial"/>
        <family val="2"/>
      </rPr>
      <t>E</t>
    </r>
    <r>
      <rPr>
        <i/>
        <vertAlign val="subscript"/>
        <sz val="10"/>
        <color theme="1"/>
        <rFont val="Arial"/>
        <family val="2"/>
      </rPr>
      <t>x</t>
    </r>
  </si>
  <si>
    <r>
      <t>ä</t>
    </r>
    <r>
      <rPr>
        <i/>
        <vertAlign val="subscript"/>
        <sz val="10"/>
        <color theme="1"/>
        <rFont val="Arial"/>
        <family val="2"/>
      </rPr>
      <t>xn</t>
    </r>
  </si>
  <si>
    <r>
      <t>ä</t>
    </r>
    <r>
      <rPr>
        <i/>
        <vertAlign val="subscript"/>
        <sz val="10"/>
        <color theme="1"/>
        <rFont val="Arial"/>
        <family val="2"/>
      </rPr>
      <t>x</t>
    </r>
  </si>
  <si>
    <r>
      <t>a</t>
    </r>
    <r>
      <rPr>
        <i/>
        <vertAlign val="subscript"/>
        <sz val="10"/>
        <color theme="1"/>
        <rFont val="Arial"/>
        <family val="2"/>
      </rPr>
      <t>xn</t>
    </r>
  </si>
  <si>
    <r>
      <t>a</t>
    </r>
    <r>
      <rPr>
        <i/>
        <vertAlign val="subscript"/>
        <sz val="10"/>
        <color theme="1"/>
        <rFont val="Arial"/>
        <family val="2"/>
      </rPr>
      <t>x</t>
    </r>
  </si>
  <si>
    <r>
      <t>A</t>
    </r>
    <r>
      <rPr>
        <i/>
        <vertAlign val="subscript"/>
        <sz val="10"/>
        <color theme="1"/>
        <rFont val="Arial"/>
        <family val="2"/>
      </rPr>
      <t>x</t>
    </r>
  </si>
  <si>
    <t>t</t>
  </si>
  <si>
    <r>
      <t>A</t>
    </r>
    <r>
      <rPr>
        <i/>
        <vertAlign val="subscript"/>
        <sz val="10"/>
        <color theme="1"/>
        <rFont val="Arial"/>
        <family val="2"/>
      </rPr>
      <t>n</t>
    </r>
  </si>
  <si>
    <r>
      <t>v</t>
    </r>
    <r>
      <rPr>
        <b/>
        <i/>
        <vertAlign val="superscript"/>
        <sz val="10"/>
        <color theme="1"/>
        <rFont val="Arial"/>
        <family val="2"/>
      </rPr>
      <t>t</t>
    </r>
  </si>
  <si>
    <r>
      <rPr>
        <b/>
        <i/>
        <vertAlign val="subscript"/>
        <sz val="10"/>
        <color theme="1"/>
        <rFont val="Arial"/>
        <family val="2"/>
      </rPr>
      <t>t</t>
    </r>
    <r>
      <rPr>
        <b/>
        <i/>
        <sz val="10"/>
        <color theme="1"/>
        <rFont val="Arial"/>
        <family val="2"/>
      </rPr>
      <t>|q</t>
    </r>
    <r>
      <rPr>
        <b/>
        <i/>
        <vertAlign val="subscript"/>
        <sz val="10"/>
        <color theme="1"/>
        <rFont val="Arial"/>
        <family val="2"/>
      </rPr>
      <t>x</t>
    </r>
  </si>
  <si>
    <r>
      <rPr>
        <b/>
        <i/>
        <vertAlign val="subscript"/>
        <sz val="10"/>
        <color theme="1"/>
        <rFont val="Arial"/>
        <family val="2"/>
      </rPr>
      <t>t</t>
    </r>
    <r>
      <rPr>
        <b/>
        <i/>
        <sz val="10"/>
        <color theme="1"/>
        <rFont val="Arial"/>
        <family val="2"/>
      </rPr>
      <t>p</t>
    </r>
    <r>
      <rPr>
        <b/>
        <i/>
        <vertAlign val="subscript"/>
        <sz val="10"/>
        <color theme="1"/>
        <rFont val="Arial"/>
        <family val="2"/>
      </rPr>
      <t>x</t>
    </r>
  </si>
  <si>
    <r>
      <t>x</t>
    </r>
    <r>
      <rPr>
        <b/>
        <sz val="10"/>
        <color theme="1"/>
        <rFont val="Arial"/>
        <family val="2"/>
      </rPr>
      <t>+</t>
    </r>
    <r>
      <rPr>
        <b/>
        <i/>
        <sz val="10"/>
        <color theme="1"/>
        <rFont val="Arial"/>
        <family val="2"/>
      </rPr>
      <t>t</t>
    </r>
  </si>
  <si>
    <r>
      <t>l</t>
    </r>
    <r>
      <rPr>
        <b/>
        <i/>
        <vertAlign val="subscript"/>
        <sz val="10"/>
        <color theme="1"/>
        <rFont val="Arial"/>
        <family val="2"/>
      </rPr>
      <t>x</t>
    </r>
    <r>
      <rPr>
        <b/>
        <vertAlign val="subscript"/>
        <sz val="10"/>
        <color theme="1"/>
        <rFont val="Arial"/>
        <family val="2"/>
      </rPr>
      <t>+</t>
    </r>
    <r>
      <rPr>
        <b/>
        <i/>
        <vertAlign val="subscript"/>
        <sz val="10"/>
        <color theme="1"/>
        <rFont val="Arial"/>
        <family val="2"/>
      </rPr>
      <t>t</t>
    </r>
  </si>
  <si>
    <r>
      <t>d</t>
    </r>
    <r>
      <rPr>
        <b/>
        <i/>
        <vertAlign val="subscript"/>
        <sz val="10"/>
        <color theme="1"/>
        <rFont val="Arial"/>
        <family val="2"/>
      </rPr>
      <t>x</t>
    </r>
    <r>
      <rPr>
        <b/>
        <vertAlign val="subscript"/>
        <sz val="10"/>
        <color theme="1"/>
        <rFont val="Arial"/>
        <family val="2"/>
      </rPr>
      <t>+</t>
    </r>
    <r>
      <rPr>
        <b/>
        <i/>
        <vertAlign val="subscript"/>
        <sz val="10"/>
        <color theme="1"/>
        <rFont val="Arial"/>
        <family val="2"/>
      </rPr>
      <t>t</t>
    </r>
  </si>
  <si>
    <r>
      <t>q</t>
    </r>
    <r>
      <rPr>
        <b/>
        <i/>
        <vertAlign val="subscript"/>
        <sz val="10"/>
        <color theme="1"/>
        <rFont val="Arial"/>
        <family val="2"/>
      </rPr>
      <t>x</t>
    </r>
    <r>
      <rPr>
        <b/>
        <vertAlign val="subscript"/>
        <sz val="10"/>
        <color theme="1"/>
        <rFont val="Arial"/>
        <family val="2"/>
      </rPr>
      <t>+</t>
    </r>
    <r>
      <rPr>
        <b/>
        <i/>
        <vertAlign val="subscript"/>
        <sz val="10"/>
        <color theme="1"/>
        <rFont val="Arial"/>
        <family val="2"/>
      </rPr>
      <t>t</t>
    </r>
  </si>
  <si>
    <r>
      <t>p</t>
    </r>
    <r>
      <rPr>
        <b/>
        <i/>
        <vertAlign val="subscript"/>
        <sz val="10"/>
        <color theme="1"/>
        <rFont val="Arial"/>
        <family val="2"/>
      </rPr>
      <t>x</t>
    </r>
    <r>
      <rPr>
        <b/>
        <vertAlign val="subscript"/>
        <sz val="10"/>
        <color theme="1"/>
        <rFont val="Arial"/>
        <family val="2"/>
      </rPr>
      <t>+</t>
    </r>
    <r>
      <rPr>
        <b/>
        <i/>
        <vertAlign val="subscript"/>
        <sz val="10"/>
        <color theme="1"/>
        <rFont val="Arial"/>
        <family val="2"/>
      </rPr>
      <t>t</t>
    </r>
  </si>
  <si>
    <t>indicator</t>
  </si>
  <si>
    <r>
      <t>bedrag (</t>
    </r>
    <r>
      <rPr>
        <i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>)</t>
    </r>
  </si>
  <si>
    <t>ω</t>
  </si>
  <si>
    <r>
      <rPr>
        <b/>
        <i/>
        <sz val="10"/>
        <color theme="1"/>
        <rFont val="Arial"/>
        <family val="2"/>
      </rPr>
      <t>x+t</t>
    </r>
    <r>
      <rPr>
        <b/>
        <sz val="10"/>
        <color theme="1"/>
        <rFont val="Arial"/>
        <family val="2"/>
      </rPr>
      <t>≤ω</t>
    </r>
  </si>
  <si>
    <r>
      <t>a</t>
    </r>
    <r>
      <rPr>
        <i/>
        <vertAlign val="subscript"/>
        <sz val="10"/>
        <color theme="1"/>
        <rFont val="Arial"/>
        <family val="2"/>
      </rPr>
      <t>n</t>
    </r>
  </si>
  <si>
    <t>t&lt;n</t>
  </si>
  <si>
    <r>
      <t>ä</t>
    </r>
    <r>
      <rPr>
        <i/>
        <vertAlign val="subscript"/>
        <sz val="10"/>
        <color theme="1"/>
        <rFont val="Arial"/>
        <family val="2"/>
      </rPr>
      <t>n</t>
    </r>
  </si>
  <si>
    <r>
      <t>A</t>
    </r>
    <r>
      <rPr>
        <i/>
        <vertAlign val="subscript"/>
        <sz val="10"/>
        <color theme="1"/>
        <rFont val="Arial"/>
        <family val="2"/>
      </rPr>
      <t>x'n</t>
    </r>
  </si>
  <si>
    <r>
      <t xml:space="preserve">Opmerking: in het symbool wordt met de ' naast de </t>
    </r>
    <r>
      <rPr>
        <i/>
        <sz val="10"/>
        <color theme="1"/>
        <rFont val="Arial"/>
        <family val="2"/>
      </rPr>
      <t>x</t>
    </r>
    <r>
      <rPr>
        <sz val="10"/>
        <color theme="1"/>
        <rFont val="Arial"/>
        <family val="2"/>
      </rPr>
      <t xml:space="preserve"> wordt een 1 erboven bedoeld.</t>
    </r>
  </si>
  <si>
    <t>jaarbedrag</t>
  </si>
  <si>
    <t>α</t>
  </si>
  <si>
    <t>rente</t>
  </si>
  <si>
    <r>
      <t>y</t>
    </r>
    <r>
      <rPr>
        <b/>
        <sz val="10"/>
        <color theme="1"/>
        <rFont val="Arial"/>
        <family val="2"/>
      </rPr>
      <t>+</t>
    </r>
    <r>
      <rPr>
        <b/>
        <i/>
        <sz val="10"/>
        <color theme="1"/>
        <rFont val="Arial"/>
        <family val="2"/>
      </rPr>
      <t>t</t>
    </r>
  </si>
  <si>
    <r>
      <t>l</t>
    </r>
    <r>
      <rPr>
        <b/>
        <i/>
        <vertAlign val="subscript"/>
        <sz val="10"/>
        <color theme="1"/>
        <rFont val="Arial"/>
        <family val="2"/>
      </rPr>
      <t>y</t>
    </r>
    <r>
      <rPr>
        <b/>
        <vertAlign val="subscript"/>
        <sz val="10"/>
        <color theme="1"/>
        <rFont val="Arial"/>
        <family val="2"/>
      </rPr>
      <t>+</t>
    </r>
    <r>
      <rPr>
        <b/>
        <i/>
        <vertAlign val="subscript"/>
        <sz val="10"/>
        <color theme="1"/>
        <rFont val="Arial"/>
        <family val="2"/>
      </rPr>
      <t>t</t>
    </r>
  </si>
  <si>
    <r>
      <rPr>
        <b/>
        <i/>
        <vertAlign val="subscript"/>
        <sz val="10"/>
        <color theme="1"/>
        <rFont val="Arial"/>
        <family val="2"/>
      </rPr>
      <t>t</t>
    </r>
    <r>
      <rPr>
        <b/>
        <i/>
        <sz val="10"/>
        <color theme="1"/>
        <rFont val="Arial"/>
        <family val="2"/>
      </rPr>
      <t>p</t>
    </r>
    <r>
      <rPr>
        <b/>
        <i/>
        <vertAlign val="subscript"/>
        <sz val="10"/>
        <color theme="1"/>
        <rFont val="Arial"/>
        <family val="2"/>
      </rPr>
      <t>y</t>
    </r>
  </si>
  <si>
    <r>
      <rPr>
        <b/>
        <i/>
        <vertAlign val="subscript"/>
        <sz val="10"/>
        <color theme="1"/>
        <rFont val="Arial"/>
        <family val="2"/>
      </rPr>
      <t>t</t>
    </r>
    <r>
      <rPr>
        <b/>
        <i/>
        <sz val="10"/>
        <color theme="1"/>
        <rFont val="Arial"/>
        <family val="2"/>
      </rPr>
      <t>p</t>
    </r>
    <r>
      <rPr>
        <b/>
        <vertAlign val="subscript"/>
        <sz val="10"/>
        <color theme="1"/>
        <rFont val="Arial"/>
        <family val="2"/>
      </rPr>
      <t>[</t>
    </r>
    <r>
      <rPr>
        <b/>
        <i/>
        <vertAlign val="subscript"/>
        <sz val="10"/>
        <color theme="1"/>
        <rFont val="Arial"/>
        <family val="2"/>
      </rPr>
      <t xml:space="preserve">x </t>
    </r>
    <r>
      <rPr>
        <b/>
        <vertAlign val="subscript"/>
        <sz val="10"/>
        <color theme="1"/>
        <rFont val="Arial"/>
        <family val="2"/>
      </rPr>
      <t>of</t>
    </r>
    <r>
      <rPr>
        <b/>
        <i/>
        <vertAlign val="subscript"/>
        <sz val="10"/>
        <color theme="1"/>
        <rFont val="Arial"/>
        <family val="2"/>
      </rPr>
      <t xml:space="preserve"> y</t>
    </r>
    <r>
      <rPr>
        <b/>
        <vertAlign val="subscript"/>
        <sz val="10"/>
        <color theme="1"/>
        <rFont val="Arial"/>
        <family val="2"/>
      </rPr>
      <t>]</t>
    </r>
  </si>
  <si>
    <r>
      <t>p</t>
    </r>
    <r>
      <rPr>
        <b/>
        <i/>
        <vertAlign val="subscript"/>
        <sz val="10"/>
        <color theme="1"/>
        <rFont val="Arial"/>
        <family val="2"/>
      </rPr>
      <t>x</t>
    </r>
    <r>
      <rPr>
        <b/>
        <vertAlign val="subscript"/>
        <sz val="10"/>
        <color theme="1"/>
        <rFont val="Arial"/>
        <family val="2"/>
      </rPr>
      <t>+</t>
    </r>
    <r>
      <rPr>
        <b/>
        <i/>
        <vertAlign val="subscript"/>
        <sz val="10"/>
        <color theme="1"/>
        <rFont val="Arial"/>
        <family val="2"/>
      </rPr>
      <t>t</t>
    </r>
    <r>
      <rPr>
        <b/>
        <i/>
        <sz val="10"/>
        <color theme="1"/>
        <rFont val="Arial"/>
        <family val="2"/>
      </rPr>
      <t>*</t>
    </r>
  </si>
  <si>
    <r>
      <t>p</t>
    </r>
    <r>
      <rPr>
        <b/>
        <i/>
        <vertAlign val="subscript"/>
        <sz val="10"/>
        <color theme="1"/>
        <rFont val="Arial"/>
        <family val="2"/>
      </rPr>
      <t>y</t>
    </r>
    <r>
      <rPr>
        <b/>
        <vertAlign val="subscript"/>
        <sz val="10"/>
        <color theme="1"/>
        <rFont val="Arial"/>
        <family val="2"/>
      </rPr>
      <t>+</t>
    </r>
    <r>
      <rPr>
        <b/>
        <i/>
        <vertAlign val="subscript"/>
        <sz val="10"/>
        <color theme="1"/>
        <rFont val="Arial"/>
        <family val="2"/>
      </rPr>
      <t>t</t>
    </r>
    <r>
      <rPr>
        <b/>
        <i/>
        <sz val="10"/>
        <color theme="1"/>
        <rFont val="Arial"/>
        <family val="2"/>
      </rPr>
      <t>*</t>
    </r>
  </si>
  <si>
    <r>
      <rPr>
        <b/>
        <i/>
        <vertAlign val="subscript"/>
        <sz val="10"/>
        <color theme="1"/>
        <rFont val="Arial"/>
        <family val="2"/>
      </rPr>
      <t>t</t>
    </r>
    <r>
      <rPr>
        <b/>
        <i/>
        <sz val="10"/>
        <color theme="1"/>
        <rFont val="Arial"/>
        <family val="2"/>
      </rPr>
      <t>p</t>
    </r>
    <r>
      <rPr>
        <b/>
        <i/>
        <vertAlign val="subscript"/>
        <sz val="10"/>
        <color theme="1"/>
        <rFont val="Arial"/>
        <family val="2"/>
      </rPr>
      <t>x</t>
    </r>
    <r>
      <rPr>
        <b/>
        <i/>
        <sz val="10"/>
        <color theme="1"/>
        <rFont val="Arial"/>
        <family val="2"/>
      </rPr>
      <t>*</t>
    </r>
  </si>
  <si>
    <r>
      <rPr>
        <b/>
        <i/>
        <vertAlign val="subscript"/>
        <sz val="10"/>
        <color theme="1"/>
        <rFont val="Arial"/>
        <family val="2"/>
      </rPr>
      <t>t</t>
    </r>
    <r>
      <rPr>
        <b/>
        <i/>
        <sz val="10"/>
        <color theme="1"/>
        <rFont val="Arial"/>
        <family val="2"/>
      </rPr>
      <t>p</t>
    </r>
    <r>
      <rPr>
        <b/>
        <i/>
        <vertAlign val="subscript"/>
        <sz val="10"/>
        <color theme="1"/>
        <rFont val="Arial"/>
        <family val="2"/>
      </rPr>
      <t>y</t>
    </r>
    <r>
      <rPr>
        <b/>
        <i/>
        <sz val="10"/>
        <color theme="1"/>
        <rFont val="Arial"/>
        <family val="2"/>
      </rPr>
      <t>*</t>
    </r>
  </si>
  <si>
    <r>
      <rPr>
        <b/>
        <i/>
        <vertAlign val="subscript"/>
        <sz val="10"/>
        <color theme="1"/>
        <rFont val="Arial"/>
        <family val="2"/>
      </rPr>
      <t>t</t>
    </r>
    <r>
      <rPr>
        <b/>
        <i/>
        <sz val="10"/>
        <color theme="1"/>
        <rFont val="Arial"/>
        <family val="2"/>
      </rPr>
      <t>p</t>
    </r>
    <r>
      <rPr>
        <b/>
        <vertAlign val="subscript"/>
        <sz val="10"/>
        <color theme="1"/>
        <rFont val="Arial"/>
        <family val="2"/>
      </rPr>
      <t>[</t>
    </r>
    <r>
      <rPr>
        <b/>
        <i/>
        <vertAlign val="subscript"/>
        <sz val="10"/>
        <color theme="1"/>
        <rFont val="Arial"/>
        <family val="2"/>
      </rPr>
      <t xml:space="preserve">x </t>
    </r>
    <r>
      <rPr>
        <b/>
        <vertAlign val="subscript"/>
        <sz val="10"/>
        <color theme="1"/>
        <rFont val="Arial"/>
        <family val="2"/>
      </rPr>
      <t>of</t>
    </r>
    <r>
      <rPr>
        <b/>
        <i/>
        <vertAlign val="subscript"/>
        <sz val="10"/>
        <color theme="1"/>
        <rFont val="Arial"/>
        <family val="2"/>
      </rPr>
      <t xml:space="preserve"> y</t>
    </r>
    <r>
      <rPr>
        <b/>
        <vertAlign val="subscript"/>
        <sz val="10"/>
        <color theme="1"/>
        <rFont val="Arial"/>
        <family val="2"/>
      </rPr>
      <t>]</t>
    </r>
    <r>
      <rPr>
        <b/>
        <i/>
        <sz val="10"/>
        <color theme="1"/>
        <rFont val="Arial"/>
        <family val="2"/>
      </rPr>
      <t>*</t>
    </r>
  </si>
  <si>
    <r>
      <t>CWL</t>
    </r>
    <r>
      <rPr>
        <b/>
        <i/>
        <vertAlign val="subscript"/>
        <sz val="10"/>
        <color theme="1"/>
        <rFont val="Arial"/>
        <family val="2"/>
      </rPr>
      <t>x</t>
    </r>
  </si>
  <si>
    <r>
      <t>CWL</t>
    </r>
    <r>
      <rPr>
        <b/>
        <i/>
        <vertAlign val="subscript"/>
        <sz val="10"/>
        <color theme="1"/>
        <rFont val="Arial"/>
        <family val="2"/>
      </rPr>
      <t>x</t>
    </r>
    <r>
      <rPr>
        <b/>
        <i/>
        <sz val="10"/>
        <color theme="1"/>
        <rFont val="Arial"/>
        <family val="2"/>
      </rPr>
      <t>*</t>
    </r>
  </si>
  <si>
    <r>
      <t>CWL</t>
    </r>
    <r>
      <rPr>
        <b/>
        <i/>
        <vertAlign val="subscript"/>
        <sz val="10"/>
        <color theme="1"/>
        <rFont val="Arial"/>
        <family val="2"/>
      </rPr>
      <t>y</t>
    </r>
  </si>
  <si>
    <r>
      <t>CWL</t>
    </r>
    <r>
      <rPr>
        <b/>
        <i/>
        <vertAlign val="subscript"/>
        <sz val="10"/>
        <color theme="1"/>
        <rFont val="Arial"/>
        <family val="2"/>
      </rPr>
      <t>y</t>
    </r>
    <r>
      <rPr>
        <b/>
        <i/>
        <sz val="10"/>
        <color theme="1"/>
        <rFont val="Arial"/>
        <family val="2"/>
      </rPr>
      <t>*</t>
    </r>
  </si>
  <si>
    <r>
      <t>CWL</t>
    </r>
    <r>
      <rPr>
        <b/>
        <vertAlign val="subscript"/>
        <sz val="10"/>
        <color theme="1"/>
        <rFont val="Arial"/>
        <family val="2"/>
      </rPr>
      <t>[</t>
    </r>
    <r>
      <rPr>
        <b/>
        <i/>
        <vertAlign val="subscript"/>
        <sz val="10"/>
        <color theme="1"/>
        <rFont val="Arial"/>
        <family val="2"/>
      </rPr>
      <t xml:space="preserve">x </t>
    </r>
    <r>
      <rPr>
        <b/>
        <vertAlign val="subscript"/>
        <sz val="10"/>
        <color theme="1"/>
        <rFont val="Arial"/>
        <family val="2"/>
      </rPr>
      <t>of</t>
    </r>
    <r>
      <rPr>
        <b/>
        <i/>
        <vertAlign val="subscript"/>
        <sz val="10"/>
        <color theme="1"/>
        <rFont val="Arial"/>
        <family val="2"/>
      </rPr>
      <t xml:space="preserve"> y</t>
    </r>
    <r>
      <rPr>
        <b/>
        <vertAlign val="subscript"/>
        <sz val="10"/>
        <color theme="1"/>
        <rFont val="Arial"/>
        <family val="2"/>
      </rPr>
      <t>]</t>
    </r>
  </si>
  <si>
    <r>
      <t>CWL</t>
    </r>
    <r>
      <rPr>
        <b/>
        <vertAlign val="subscript"/>
        <sz val="10"/>
        <color theme="1"/>
        <rFont val="Arial"/>
        <family val="2"/>
      </rPr>
      <t>[</t>
    </r>
    <r>
      <rPr>
        <b/>
        <i/>
        <vertAlign val="subscript"/>
        <sz val="10"/>
        <color theme="1"/>
        <rFont val="Arial"/>
        <family val="2"/>
      </rPr>
      <t xml:space="preserve">x </t>
    </r>
    <r>
      <rPr>
        <b/>
        <vertAlign val="subscript"/>
        <sz val="10"/>
        <color theme="1"/>
        <rFont val="Arial"/>
        <family val="2"/>
      </rPr>
      <t>of</t>
    </r>
    <r>
      <rPr>
        <b/>
        <i/>
        <vertAlign val="subscript"/>
        <sz val="10"/>
        <color theme="1"/>
        <rFont val="Arial"/>
        <family val="2"/>
      </rPr>
      <t xml:space="preserve"> y</t>
    </r>
    <r>
      <rPr>
        <b/>
        <vertAlign val="subscript"/>
        <sz val="10"/>
        <color theme="1"/>
        <rFont val="Arial"/>
        <family val="2"/>
      </rPr>
      <t>]</t>
    </r>
    <r>
      <rPr>
        <b/>
        <i/>
        <sz val="10"/>
        <color theme="1"/>
        <rFont val="Arial"/>
        <family val="2"/>
      </rPr>
      <t>*</t>
    </r>
  </si>
  <si>
    <t>vrouw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</si>
</sst>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&quot;€&quot;\ #,##0"/>
    <numFmt numFmtId="166" formatCode="0.000000"/>
    <numFmt numFmtId="167" formatCode="0.0"/>
  </numFmts>
  <fonts count="10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vertAlign val="subscript"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b/>
      <i/>
      <vertAlign val="subscript"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0" xfId="0" applyFont="1" applyFill="1" applyAlignment="1">
      <alignment horizontal="center" vertical="center"/>
    </xf>
    <xf numFmtId="0" fontId="1" fillId="2" borderId="0" xfId="0" applyFont="1" applyFill="1"/>
    <xf numFmtId="0" fontId="1" fillId="3" borderId="0" xfId="0" applyFont="1" applyFill="1" applyAlignment="1">
      <alignment horizontal="center"/>
    </xf>
    <xf numFmtId="3" fontId="1" fillId="4" borderId="0" xfId="0" applyNumberFormat="1" applyFont="1" applyFill="1"/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horizontal="left" indent="1"/>
    </xf>
    <xf numFmtId="0" fontId="1" fillId="4" borderId="0" xfId="0" applyFont="1" applyFill="1" applyAlignment="1">
      <alignment horizontal="center"/>
    </xf>
    <xf numFmtId="9" fontId="1" fillId="4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4" fontId="1" fillId="2" borderId="0" xfId="0" applyNumberFormat="1" applyFont="1" applyFill="1"/>
    <xf numFmtId="165" fontId="1" fillId="4" borderId="0" xfId="0" applyNumberFormat="1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1" fillId="5" borderId="0" xfId="0" applyNumberFormat="1" applyFont="1" applyFill="1" applyAlignment="1">
      <alignment horizontal="center"/>
    </xf>
    <xf numFmtId="3" fontId="1" fillId="5" borderId="0" xfId="0" applyNumberFormat="1" applyFont="1" applyFill="1" applyAlignment="1">
      <alignment horizontal="center"/>
    </xf>
    <xf numFmtId="2" fontId="1" fillId="2" borderId="0" xfId="0" applyNumberFormat="1" applyFont="1" applyFill="1"/>
    <xf numFmtId="0" fontId="2" fillId="3" borderId="0" xfId="0" applyFont="1" applyFill="1" applyAlignment="1">
      <alignment horizontal="left" vertical="center" indent="1"/>
    </xf>
    <xf numFmtId="165" fontId="9" fillId="5" borderId="0" xfId="0" applyNumberFormat="1" applyFont="1" applyFill="1" applyAlignment="1">
      <alignment horizontal="center"/>
    </xf>
    <xf numFmtId="166" fontId="1" fillId="2" borderId="0" xfId="0" applyNumberFormat="1" applyFont="1" applyFill="1"/>
    <xf numFmtId="0" fontId="1" fillId="6" borderId="0" xfId="0" applyFont="1" applyFill="1"/>
    <xf numFmtId="0" fontId="1" fillId="2" borderId="0" xfId="0" applyFont="1" applyFill="1" applyAlignment="1">
      <alignment horizontal="left"/>
    </xf>
    <xf numFmtId="167" fontId="1" fillId="2" borderId="0" xfId="0" applyNumberFormat="1" applyFont="1" applyFill="1"/>
    <xf numFmtId="3" fontId="1" fillId="2" borderId="0" xfId="0" applyNumberFormat="1" applyFont="1" applyFill="1"/>
    <xf numFmtId="167" fontId="1" fillId="2" borderId="0" xfId="0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3" fontId="2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3" fontId="2" fillId="7" borderId="2" xfId="0" applyNumberFormat="1" applyFont="1" applyFill="1" applyBorder="1" applyAlignment="1">
      <alignment horizontal="center"/>
    </xf>
    <xf numFmtId="3" fontId="2" fillId="7" borderId="3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CC99"/>
      <color rgb="FFCCFFFF"/>
      <color rgb="FF66C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1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microsoft.com/office/2017/10/relationships/person" Target="persons/person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b004ab833fa1b74e/Zebra%20Leven/Oefenen%20met%20overlevingstafels%20v6%20-%20scenario's%20-%20afgeronde%20tafel.xlsx" TargetMode="External"/><Relationship Id="rId1" Type="http://schemas.openxmlformats.org/officeDocument/2006/relationships/externalLinkPath" Target="Oefenen%20met%20overlevingstafels%20v6%20-%20scenario's%20-%20afgeronde%20taf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levingstafels"/>
      <sheetName val="Invoer en uitvoer"/>
      <sheetName val="Bron DIL"/>
      <sheetName val="Grafiek DIL"/>
      <sheetName val="Bron Kapitaal bij Overlijden"/>
      <sheetName val="Grafiek Kapitaal bij Overlijden"/>
      <sheetName val="Hulptabellen"/>
      <sheetName val="Milete"/>
    </sheetNames>
    <sheetDataSet>
      <sheetData sheetId="0">
        <row r="3">
          <cell r="B3">
            <v>0</v>
          </cell>
          <cell r="C3">
            <v>1000000</v>
          </cell>
          <cell r="D3">
            <v>1000000</v>
          </cell>
        </row>
        <row r="4">
          <cell r="B4">
            <v>1</v>
          </cell>
          <cell r="C4">
            <v>996089</v>
          </cell>
          <cell r="D4">
            <v>996790</v>
          </cell>
        </row>
        <row r="5">
          <cell r="B5">
            <v>2</v>
          </cell>
          <cell r="C5">
            <v>995878</v>
          </cell>
          <cell r="D5">
            <v>996573</v>
          </cell>
        </row>
        <row r="6">
          <cell r="B6">
            <v>3</v>
          </cell>
          <cell r="C6">
            <v>995739</v>
          </cell>
          <cell r="D6">
            <v>996483</v>
          </cell>
        </row>
        <row r="7">
          <cell r="B7">
            <v>4</v>
          </cell>
          <cell r="C7">
            <v>995625</v>
          </cell>
          <cell r="D7">
            <v>996409</v>
          </cell>
        </row>
        <row r="8">
          <cell r="B8">
            <v>5</v>
          </cell>
          <cell r="C8">
            <v>995531</v>
          </cell>
          <cell r="D8">
            <v>996339</v>
          </cell>
        </row>
        <row r="9">
          <cell r="B9">
            <v>6</v>
          </cell>
          <cell r="C9">
            <v>995450</v>
          </cell>
          <cell r="D9">
            <v>996273</v>
          </cell>
        </row>
        <row r="10">
          <cell r="B10">
            <v>7</v>
          </cell>
          <cell r="C10">
            <v>995382</v>
          </cell>
          <cell r="D10">
            <v>996206</v>
          </cell>
        </row>
        <row r="11">
          <cell r="B11">
            <v>8</v>
          </cell>
          <cell r="C11">
            <v>995320</v>
          </cell>
          <cell r="D11">
            <v>996143</v>
          </cell>
        </row>
        <row r="12">
          <cell r="B12">
            <v>9</v>
          </cell>
          <cell r="C12">
            <v>995260</v>
          </cell>
          <cell r="D12">
            <v>996083</v>
          </cell>
        </row>
        <row r="13">
          <cell r="B13">
            <v>10</v>
          </cell>
          <cell r="C13">
            <v>995203</v>
          </cell>
          <cell r="D13">
            <v>996025</v>
          </cell>
        </row>
        <row r="14">
          <cell r="B14">
            <v>11</v>
          </cell>
          <cell r="C14">
            <v>995139</v>
          </cell>
          <cell r="D14">
            <v>995966</v>
          </cell>
        </row>
        <row r="15">
          <cell r="B15">
            <v>12</v>
          </cell>
          <cell r="C15">
            <v>995065</v>
          </cell>
          <cell r="D15">
            <v>995904</v>
          </cell>
        </row>
        <row r="16">
          <cell r="B16">
            <v>13</v>
          </cell>
          <cell r="C16">
            <v>994976</v>
          </cell>
          <cell r="D16">
            <v>995838</v>
          </cell>
        </row>
        <row r="17">
          <cell r="B17">
            <v>14</v>
          </cell>
          <cell r="C17">
            <v>994865</v>
          </cell>
          <cell r="D17">
            <v>995759</v>
          </cell>
        </row>
        <row r="18">
          <cell r="B18">
            <v>15</v>
          </cell>
          <cell r="C18">
            <v>994730</v>
          </cell>
          <cell r="D18">
            <v>995668</v>
          </cell>
        </row>
        <row r="19">
          <cell r="B19">
            <v>16</v>
          </cell>
          <cell r="C19">
            <v>994563</v>
          </cell>
          <cell r="D19">
            <v>995559</v>
          </cell>
        </row>
        <row r="20">
          <cell r="B20">
            <v>17</v>
          </cell>
          <cell r="C20">
            <v>994359</v>
          </cell>
          <cell r="D20">
            <v>995427</v>
          </cell>
        </row>
        <row r="21">
          <cell r="B21">
            <v>18</v>
          </cell>
          <cell r="C21">
            <v>994112</v>
          </cell>
          <cell r="D21">
            <v>995288</v>
          </cell>
        </row>
        <row r="22">
          <cell r="B22">
            <v>19</v>
          </cell>
          <cell r="C22">
            <v>993828</v>
          </cell>
          <cell r="D22">
            <v>995132</v>
          </cell>
        </row>
        <row r="23">
          <cell r="B23">
            <v>20</v>
          </cell>
          <cell r="C23">
            <v>993513</v>
          </cell>
          <cell r="D23">
            <v>994960</v>
          </cell>
        </row>
        <row r="24">
          <cell r="B24">
            <v>21</v>
          </cell>
          <cell r="C24">
            <v>993161</v>
          </cell>
          <cell r="D24">
            <v>994777</v>
          </cell>
        </row>
        <row r="25">
          <cell r="B25">
            <v>22</v>
          </cell>
          <cell r="C25">
            <v>992779</v>
          </cell>
          <cell r="D25">
            <v>994599</v>
          </cell>
        </row>
        <row r="26">
          <cell r="B26">
            <v>23</v>
          </cell>
          <cell r="C26">
            <v>992396</v>
          </cell>
          <cell r="D26">
            <v>994423</v>
          </cell>
        </row>
        <row r="27">
          <cell r="B27">
            <v>24</v>
          </cell>
          <cell r="C27">
            <v>992005</v>
          </cell>
          <cell r="D27">
            <v>994242</v>
          </cell>
        </row>
        <row r="28">
          <cell r="B28">
            <v>25</v>
          </cell>
          <cell r="C28">
            <v>991615</v>
          </cell>
          <cell r="D28">
            <v>994059</v>
          </cell>
        </row>
        <row r="29">
          <cell r="B29">
            <v>26</v>
          </cell>
          <cell r="C29">
            <v>991214</v>
          </cell>
          <cell r="D29">
            <v>993866</v>
          </cell>
        </row>
        <row r="30">
          <cell r="B30">
            <v>27</v>
          </cell>
          <cell r="C30">
            <v>990796</v>
          </cell>
          <cell r="D30">
            <v>993663</v>
          </cell>
        </row>
        <row r="31">
          <cell r="B31">
            <v>28</v>
          </cell>
          <cell r="C31">
            <v>990368</v>
          </cell>
          <cell r="D31">
            <v>993448</v>
          </cell>
        </row>
        <row r="32">
          <cell r="B32">
            <v>29</v>
          </cell>
          <cell r="C32">
            <v>989928</v>
          </cell>
          <cell r="D32">
            <v>993214</v>
          </cell>
        </row>
        <row r="33">
          <cell r="B33">
            <v>30</v>
          </cell>
          <cell r="C33">
            <v>989469</v>
          </cell>
          <cell r="D33">
            <v>992950</v>
          </cell>
        </row>
        <row r="34">
          <cell r="B34">
            <v>31</v>
          </cell>
          <cell r="C34">
            <v>988996</v>
          </cell>
          <cell r="D34">
            <v>992664</v>
          </cell>
        </row>
        <row r="35">
          <cell r="B35">
            <v>32</v>
          </cell>
          <cell r="C35">
            <v>988497</v>
          </cell>
          <cell r="D35">
            <v>992355</v>
          </cell>
        </row>
        <row r="36">
          <cell r="B36">
            <v>33</v>
          </cell>
          <cell r="C36">
            <v>987973</v>
          </cell>
          <cell r="D36">
            <v>992021</v>
          </cell>
        </row>
        <row r="37">
          <cell r="B37">
            <v>34</v>
          </cell>
          <cell r="C37">
            <v>987414</v>
          </cell>
          <cell r="D37">
            <v>991664</v>
          </cell>
        </row>
        <row r="38">
          <cell r="B38">
            <v>35</v>
          </cell>
          <cell r="C38">
            <v>986813</v>
          </cell>
          <cell r="D38">
            <v>991276</v>
          </cell>
        </row>
        <row r="39">
          <cell r="B39">
            <v>36</v>
          </cell>
          <cell r="C39">
            <v>986167</v>
          </cell>
          <cell r="D39">
            <v>990853</v>
          </cell>
        </row>
        <row r="40">
          <cell r="B40">
            <v>37</v>
          </cell>
          <cell r="C40">
            <v>985481</v>
          </cell>
          <cell r="D40">
            <v>990404</v>
          </cell>
        </row>
        <row r="41">
          <cell r="B41">
            <v>38</v>
          </cell>
          <cell r="C41">
            <v>984759</v>
          </cell>
          <cell r="D41">
            <v>989922</v>
          </cell>
        </row>
        <row r="42">
          <cell r="B42">
            <v>39</v>
          </cell>
          <cell r="C42">
            <v>983990</v>
          </cell>
          <cell r="D42">
            <v>989404</v>
          </cell>
        </row>
        <row r="43">
          <cell r="B43">
            <v>40</v>
          </cell>
          <cell r="C43">
            <v>983160</v>
          </cell>
          <cell r="D43">
            <v>988839</v>
          </cell>
        </row>
        <row r="44">
          <cell r="B44">
            <v>41</v>
          </cell>
          <cell r="C44">
            <v>982270</v>
          </cell>
          <cell r="D44">
            <v>988206</v>
          </cell>
        </row>
        <row r="45">
          <cell r="B45">
            <v>42</v>
          </cell>
          <cell r="C45">
            <v>981295</v>
          </cell>
          <cell r="D45">
            <v>987509</v>
          </cell>
        </row>
        <row r="46">
          <cell r="B46">
            <v>43</v>
          </cell>
          <cell r="C46">
            <v>980227</v>
          </cell>
          <cell r="D46">
            <v>986742</v>
          </cell>
        </row>
        <row r="47">
          <cell r="B47">
            <v>44</v>
          </cell>
          <cell r="C47">
            <v>979050</v>
          </cell>
          <cell r="D47">
            <v>985890</v>
          </cell>
        </row>
        <row r="48">
          <cell r="B48">
            <v>45</v>
          </cell>
          <cell r="C48">
            <v>977738</v>
          </cell>
          <cell r="D48">
            <v>984944</v>
          </cell>
        </row>
        <row r="49">
          <cell r="B49">
            <v>46</v>
          </cell>
          <cell r="C49">
            <v>976286</v>
          </cell>
          <cell r="D49">
            <v>983905</v>
          </cell>
        </row>
        <row r="50">
          <cell r="B50">
            <v>47</v>
          </cell>
          <cell r="C50">
            <v>974706</v>
          </cell>
          <cell r="D50">
            <v>982761</v>
          </cell>
        </row>
        <row r="51">
          <cell r="B51">
            <v>48</v>
          </cell>
          <cell r="C51">
            <v>972975</v>
          </cell>
          <cell r="D51">
            <v>981486</v>
          </cell>
        </row>
        <row r="52">
          <cell r="B52">
            <v>49</v>
          </cell>
          <cell r="C52">
            <v>971057</v>
          </cell>
          <cell r="D52">
            <v>980068</v>
          </cell>
        </row>
        <row r="53">
          <cell r="B53">
            <v>50</v>
          </cell>
          <cell r="C53">
            <v>968929</v>
          </cell>
          <cell r="D53">
            <v>978496</v>
          </cell>
        </row>
        <row r="54">
          <cell r="B54">
            <v>51</v>
          </cell>
          <cell r="C54">
            <v>966575</v>
          </cell>
          <cell r="D54">
            <v>976748</v>
          </cell>
        </row>
        <row r="55">
          <cell r="B55">
            <v>52</v>
          </cell>
          <cell r="C55">
            <v>963966</v>
          </cell>
          <cell r="D55">
            <v>974811</v>
          </cell>
        </row>
        <row r="56">
          <cell r="B56">
            <v>53</v>
          </cell>
          <cell r="C56">
            <v>961097</v>
          </cell>
          <cell r="D56">
            <v>972637</v>
          </cell>
        </row>
        <row r="57">
          <cell r="B57">
            <v>54</v>
          </cell>
          <cell r="C57">
            <v>957950</v>
          </cell>
          <cell r="D57">
            <v>970222</v>
          </cell>
        </row>
        <row r="58">
          <cell r="B58">
            <v>55</v>
          </cell>
          <cell r="C58">
            <v>954490</v>
          </cell>
          <cell r="D58">
            <v>967547</v>
          </cell>
        </row>
        <row r="59">
          <cell r="B59">
            <v>56</v>
          </cell>
          <cell r="C59">
            <v>950673</v>
          </cell>
          <cell r="D59">
            <v>964619</v>
          </cell>
        </row>
        <row r="60">
          <cell r="B60">
            <v>57</v>
          </cell>
          <cell r="C60">
            <v>946470</v>
          </cell>
          <cell r="D60">
            <v>961391</v>
          </cell>
        </row>
        <row r="61">
          <cell r="B61">
            <v>58</v>
          </cell>
          <cell r="C61">
            <v>941811</v>
          </cell>
          <cell r="D61">
            <v>957820</v>
          </cell>
        </row>
        <row r="62">
          <cell r="B62">
            <v>59</v>
          </cell>
          <cell r="C62">
            <v>936662</v>
          </cell>
          <cell r="D62">
            <v>953876</v>
          </cell>
        </row>
        <row r="63">
          <cell r="B63">
            <v>60</v>
          </cell>
          <cell r="C63">
            <v>930948</v>
          </cell>
          <cell r="D63">
            <v>949532</v>
          </cell>
        </row>
        <row r="64">
          <cell r="B64">
            <v>61</v>
          </cell>
          <cell r="C64">
            <v>924612</v>
          </cell>
          <cell r="D64">
            <v>944752</v>
          </cell>
        </row>
        <row r="65">
          <cell r="B65">
            <v>62</v>
          </cell>
          <cell r="C65">
            <v>917605</v>
          </cell>
          <cell r="D65">
            <v>939497</v>
          </cell>
        </row>
        <row r="66">
          <cell r="B66">
            <v>63</v>
          </cell>
          <cell r="C66">
            <v>909909</v>
          </cell>
          <cell r="D66">
            <v>933732</v>
          </cell>
        </row>
        <row r="67">
          <cell r="B67">
            <v>64</v>
          </cell>
          <cell r="C67">
            <v>901480</v>
          </cell>
          <cell r="D67">
            <v>927456</v>
          </cell>
        </row>
        <row r="68">
          <cell r="B68">
            <v>65</v>
          </cell>
          <cell r="C68">
            <v>892278</v>
          </cell>
          <cell r="D68">
            <v>920659</v>
          </cell>
        </row>
        <row r="69">
          <cell r="B69">
            <v>66</v>
          </cell>
          <cell r="C69">
            <v>882220</v>
          </cell>
          <cell r="D69">
            <v>913347</v>
          </cell>
        </row>
        <row r="70">
          <cell r="B70">
            <v>67</v>
          </cell>
          <cell r="C70">
            <v>871296</v>
          </cell>
          <cell r="D70">
            <v>905477</v>
          </cell>
        </row>
        <row r="71">
          <cell r="B71">
            <v>68</v>
          </cell>
          <cell r="C71">
            <v>859414</v>
          </cell>
          <cell r="D71">
            <v>897022</v>
          </cell>
        </row>
        <row r="72">
          <cell r="B72">
            <v>69</v>
          </cell>
          <cell r="C72">
            <v>846528</v>
          </cell>
          <cell r="D72">
            <v>887898</v>
          </cell>
        </row>
        <row r="73">
          <cell r="B73">
            <v>70</v>
          </cell>
          <cell r="C73">
            <v>832559</v>
          </cell>
          <cell r="D73">
            <v>878024</v>
          </cell>
        </row>
        <row r="74">
          <cell r="B74">
            <v>71</v>
          </cell>
          <cell r="C74">
            <v>817384</v>
          </cell>
          <cell r="D74">
            <v>867313</v>
          </cell>
        </row>
        <row r="75">
          <cell r="B75">
            <v>72</v>
          </cell>
          <cell r="C75">
            <v>800883</v>
          </cell>
          <cell r="D75">
            <v>855652</v>
          </cell>
        </row>
        <row r="76">
          <cell r="B76">
            <v>73</v>
          </cell>
          <cell r="C76">
            <v>782886</v>
          </cell>
          <cell r="D76">
            <v>842871</v>
          </cell>
        </row>
        <row r="77">
          <cell r="B77">
            <v>74</v>
          </cell>
          <cell r="C77">
            <v>763304</v>
          </cell>
          <cell r="D77">
            <v>828869</v>
          </cell>
        </row>
        <row r="78">
          <cell r="B78">
            <v>75</v>
          </cell>
          <cell r="C78">
            <v>742045</v>
          </cell>
          <cell r="D78">
            <v>813482</v>
          </cell>
        </row>
        <row r="79">
          <cell r="B79">
            <v>76</v>
          </cell>
          <cell r="C79">
            <v>718983</v>
          </cell>
          <cell r="D79">
            <v>796640</v>
          </cell>
        </row>
        <row r="80">
          <cell r="B80">
            <v>77</v>
          </cell>
          <cell r="C80">
            <v>693967</v>
          </cell>
          <cell r="D80">
            <v>778155</v>
          </cell>
        </row>
        <row r="81">
          <cell r="B81">
            <v>78</v>
          </cell>
          <cell r="C81">
            <v>666821</v>
          </cell>
          <cell r="D81">
            <v>757942</v>
          </cell>
        </row>
        <row r="82">
          <cell r="B82">
            <v>79</v>
          </cell>
          <cell r="C82">
            <v>637478</v>
          </cell>
          <cell r="D82">
            <v>735808</v>
          </cell>
        </row>
        <row r="83">
          <cell r="B83">
            <v>80</v>
          </cell>
          <cell r="C83">
            <v>605890</v>
          </cell>
          <cell r="D83">
            <v>711545</v>
          </cell>
        </row>
        <row r="84">
          <cell r="B84">
            <v>81</v>
          </cell>
          <cell r="C84">
            <v>572051</v>
          </cell>
          <cell r="D84">
            <v>684958</v>
          </cell>
        </row>
        <row r="85">
          <cell r="B85">
            <v>82</v>
          </cell>
          <cell r="C85">
            <v>535875</v>
          </cell>
          <cell r="D85">
            <v>655818</v>
          </cell>
        </row>
        <row r="86">
          <cell r="B86">
            <v>83</v>
          </cell>
          <cell r="C86">
            <v>497439</v>
          </cell>
          <cell r="D86">
            <v>623799</v>
          </cell>
        </row>
        <row r="87">
          <cell r="B87">
            <v>84</v>
          </cell>
          <cell r="C87">
            <v>457057</v>
          </cell>
          <cell r="D87">
            <v>588740</v>
          </cell>
        </row>
        <row r="88">
          <cell r="B88">
            <v>85</v>
          </cell>
          <cell r="C88">
            <v>414987</v>
          </cell>
          <cell r="D88">
            <v>550573</v>
          </cell>
        </row>
        <row r="89">
          <cell r="B89">
            <v>86</v>
          </cell>
          <cell r="C89">
            <v>371616</v>
          </cell>
          <cell r="D89">
            <v>509390</v>
          </cell>
        </row>
        <row r="90">
          <cell r="B90">
            <v>87</v>
          </cell>
          <cell r="C90">
            <v>327490</v>
          </cell>
          <cell r="D90">
            <v>465359</v>
          </cell>
        </row>
        <row r="91">
          <cell r="B91">
            <v>88</v>
          </cell>
          <cell r="C91">
            <v>283495</v>
          </cell>
          <cell r="D91">
            <v>419157</v>
          </cell>
        </row>
        <row r="92">
          <cell r="B92">
            <v>89</v>
          </cell>
          <cell r="C92">
            <v>240752</v>
          </cell>
          <cell r="D92">
            <v>371304</v>
          </cell>
        </row>
        <row r="93">
          <cell r="B93">
            <v>90</v>
          </cell>
          <cell r="C93">
            <v>200179</v>
          </cell>
          <cell r="D93">
            <v>322777</v>
          </cell>
        </row>
        <row r="94">
          <cell r="B94">
            <v>91</v>
          </cell>
          <cell r="C94">
            <v>162719</v>
          </cell>
          <cell r="D94">
            <v>274792</v>
          </cell>
        </row>
        <row r="95">
          <cell r="B95">
            <v>92</v>
          </cell>
          <cell r="C95">
            <v>129027</v>
          </cell>
          <cell r="D95">
            <v>228744</v>
          </cell>
        </row>
        <row r="96">
          <cell r="B96">
            <v>93</v>
          </cell>
          <cell r="C96">
            <v>99558</v>
          </cell>
          <cell r="D96">
            <v>185834</v>
          </cell>
        </row>
        <row r="97">
          <cell r="B97">
            <v>94</v>
          </cell>
          <cell r="C97">
            <v>74668</v>
          </cell>
          <cell r="D97">
            <v>146719</v>
          </cell>
        </row>
        <row r="98">
          <cell r="B98">
            <v>95</v>
          </cell>
          <cell r="C98">
            <v>54204</v>
          </cell>
          <cell r="D98">
            <v>112558</v>
          </cell>
        </row>
        <row r="99">
          <cell r="B99">
            <v>96</v>
          </cell>
          <cell r="C99">
            <v>38114</v>
          </cell>
          <cell r="D99">
            <v>83605</v>
          </cell>
        </row>
        <row r="100">
          <cell r="B100">
            <v>97</v>
          </cell>
          <cell r="C100">
            <v>25900</v>
          </cell>
          <cell r="D100">
            <v>59996</v>
          </cell>
        </row>
        <row r="101">
          <cell r="B101">
            <v>98</v>
          </cell>
          <cell r="C101">
            <v>16989</v>
          </cell>
          <cell r="D101">
            <v>41517</v>
          </cell>
        </row>
        <row r="102">
          <cell r="B102">
            <v>99</v>
          </cell>
          <cell r="C102">
            <v>10748</v>
          </cell>
          <cell r="D102">
            <v>27660</v>
          </cell>
        </row>
        <row r="103">
          <cell r="B103">
            <v>100</v>
          </cell>
          <cell r="C103">
            <v>6555</v>
          </cell>
          <cell r="D103">
            <v>17722</v>
          </cell>
        </row>
        <row r="104">
          <cell r="B104">
            <v>101</v>
          </cell>
          <cell r="C104">
            <v>3854</v>
          </cell>
          <cell r="D104">
            <v>10912</v>
          </cell>
        </row>
        <row r="105">
          <cell r="B105">
            <v>102</v>
          </cell>
          <cell r="C105">
            <v>2185</v>
          </cell>
          <cell r="D105">
            <v>6456</v>
          </cell>
        </row>
        <row r="106">
          <cell r="B106">
            <v>103</v>
          </cell>
          <cell r="C106">
            <v>1196</v>
          </cell>
          <cell r="D106">
            <v>3671</v>
          </cell>
        </row>
        <row r="107">
          <cell r="B107">
            <v>104</v>
          </cell>
          <cell r="C107">
            <v>632</v>
          </cell>
          <cell r="D107">
            <v>2008</v>
          </cell>
        </row>
        <row r="108">
          <cell r="B108">
            <v>105</v>
          </cell>
          <cell r="C108">
            <v>323</v>
          </cell>
          <cell r="D108">
            <v>1058</v>
          </cell>
        </row>
        <row r="109">
          <cell r="B109">
            <v>106</v>
          </cell>
          <cell r="C109">
            <v>160</v>
          </cell>
          <cell r="D109">
            <v>538</v>
          </cell>
        </row>
        <row r="110">
          <cell r="B110">
            <v>107</v>
          </cell>
          <cell r="C110">
            <v>77</v>
          </cell>
          <cell r="D110">
            <v>264</v>
          </cell>
        </row>
        <row r="111">
          <cell r="B111">
            <v>108</v>
          </cell>
          <cell r="C111">
            <v>36</v>
          </cell>
          <cell r="D111">
            <v>126</v>
          </cell>
        </row>
        <row r="112">
          <cell r="B112">
            <v>109</v>
          </cell>
          <cell r="C112">
            <v>16</v>
          </cell>
          <cell r="D112">
            <v>58</v>
          </cell>
        </row>
        <row r="113">
          <cell r="B113">
            <v>110</v>
          </cell>
          <cell r="C113">
            <v>7</v>
          </cell>
          <cell r="D113">
            <v>26</v>
          </cell>
        </row>
        <row r="114">
          <cell r="B114">
            <v>111</v>
          </cell>
          <cell r="C114">
            <v>3</v>
          </cell>
          <cell r="D114">
            <v>11</v>
          </cell>
        </row>
        <row r="115">
          <cell r="B115">
            <v>112</v>
          </cell>
          <cell r="C115">
            <v>1</v>
          </cell>
          <cell r="D115">
            <v>5</v>
          </cell>
        </row>
        <row r="116">
          <cell r="B116">
            <v>113</v>
          </cell>
          <cell r="C116">
            <v>1</v>
          </cell>
          <cell r="D116">
            <v>2</v>
          </cell>
        </row>
        <row r="117">
          <cell r="B117">
            <v>114</v>
          </cell>
          <cell r="C117">
            <v>0</v>
          </cell>
          <cell r="D117">
            <v>1</v>
          </cell>
        </row>
        <row r="118">
          <cell r="B118">
            <v>115</v>
          </cell>
          <cell r="C118">
            <v>0</v>
          </cell>
          <cell r="D118">
            <v>0</v>
          </cell>
        </row>
        <row r="119">
          <cell r="B119">
            <v>116</v>
          </cell>
          <cell r="C119">
            <v>0</v>
          </cell>
          <cell r="D119">
            <v>0</v>
          </cell>
        </row>
        <row r="120">
          <cell r="B120">
            <v>117</v>
          </cell>
          <cell r="C120">
            <v>0</v>
          </cell>
          <cell r="D120">
            <v>0</v>
          </cell>
        </row>
        <row r="121">
          <cell r="B121">
            <v>118</v>
          </cell>
          <cell r="C121">
            <v>0</v>
          </cell>
          <cell r="D121">
            <v>0</v>
          </cell>
        </row>
        <row r="122">
          <cell r="B122">
            <v>119</v>
          </cell>
          <cell r="C122">
            <v>0</v>
          </cell>
          <cell r="D122">
            <v>0</v>
          </cell>
        </row>
        <row r="123">
          <cell r="B123">
            <v>120</v>
          </cell>
          <cell r="C123">
            <v>0</v>
          </cell>
          <cell r="D123">
            <v>0</v>
          </cell>
        </row>
      </sheetData>
      <sheetData sheetId="1">
        <row r="3">
          <cell r="C3" t="str">
            <v>man</v>
          </cell>
        </row>
        <row r="4">
          <cell r="C4">
            <v>0.03</v>
          </cell>
        </row>
        <row r="5">
          <cell r="C5">
            <v>31</v>
          </cell>
        </row>
        <row r="6">
          <cell r="C6">
            <v>39</v>
          </cell>
        </row>
        <row r="7">
          <cell r="C7">
            <v>100000</v>
          </cell>
        </row>
        <row r="13">
          <cell r="C13">
            <v>2280821.5133432634</v>
          </cell>
        </row>
        <row r="14">
          <cell r="C14">
            <v>26580.841227035682</v>
          </cell>
        </row>
        <row r="19">
          <cell r="C19">
            <v>2504357.1053407909</v>
          </cell>
        </row>
      </sheetData>
      <sheetData sheetId="2"/>
      <sheetData sheetId="3" refreshError="1"/>
      <sheetData sheetId="4"/>
      <sheetData sheetId="5" refreshError="1"/>
      <sheetData sheetId="6">
        <row r="2">
          <cell r="C2">
            <v>120</v>
          </cell>
        </row>
        <row r="11">
          <cell r="D11">
            <v>1</v>
          </cell>
          <cell r="J11">
            <v>1</v>
          </cell>
          <cell r="L11">
            <v>1</v>
          </cell>
          <cell r="M11">
            <v>1</v>
          </cell>
        </row>
        <row r="12">
          <cell r="D12">
            <v>0.970873786407767</v>
          </cell>
          <cell r="J12">
            <v>0.9994954479087883</v>
          </cell>
          <cell r="L12">
            <v>1</v>
          </cell>
          <cell r="M12">
            <v>1</v>
          </cell>
        </row>
        <row r="13">
          <cell r="D13">
            <v>0.94259590913375435</v>
          </cell>
          <cell r="J13">
            <v>0.99896561765669423</v>
          </cell>
          <cell r="L13">
            <v>1</v>
          </cell>
          <cell r="M13">
            <v>1</v>
          </cell>
        </row>
        <row r="14">
          <cell r="D14">
            <v>0.91514165935315961</v>
          </cell>
          <cell r="J14">
            <v>0.99840039797936497</v>
          </cell>
          <cell r="L14">
            <v>1</v>
          </cell>
          <cell r="M14">
            <v>1</v>
          </cell>
        </row>
        <row r="15">
          <cell r="D15">
            <v>0.888487047915689</v>
          </cell>
          <cell r="J15">
            <v>0.99779271099175326</v>
          </cell>
          <cell r="L15">
            <v>1</v>
          </cell>
          <cell r="M15">
            <v>1</v>
          </cell>
        </row>
        <row r="16">
          <cell r="D16">
            <v>0.86260878438416411</v>
          </cell>
          <cell r="J16">
            <v>0.99713952331455336</v>
          </cell>
          <cell r="L16">
            <v>1</v>
          </cell>
          <cell r="M16">
            <v>1</v>
          </cell>
        </row>
        <row r="17">
          <cell r="D17">
            <v>0.83748425668365445</v>
          </cell>
          <cell r="J17">
            <v>0.99644589057994171</v>
          </cell>
          <cell r="L17">
            <v>1</v>
          </cell>
          <cell r="M17">
            <v>1</v>
          </cell>
        </row>
        <row r="18">
          <cell r="D18">
            <v>0.81309151134335378</v>
          </cell>
          <cell r="J18">
            <v>0.99571585729365941</v>
          </cell>
          <cell r="L18">
            <v>1</v>
          </cell>
          <cell r="M18">
            <v>1</v>
          </cell>
        </row>
        <row r="19">
          <cell r="D19">
            <v>0.78940923431393573</v>
          </cell>
          <cell r="J19">
            <v>0.99493830106491832</v>
          </cell>
          <cell r="L19">
            <v>1</v>
          </cell>
          <cell r="M19">
            <v>1</v>
          </cell>
        </row>
        <row r="20">
          <cell r="D20">
            <v>0.76641673234362695</v>
          </cell>
          <cell r="J20">
            <v>0.99409906612362431</v>
          </cell>
          <cell r="L20">
            <v>1</v>
          </cell>
          <cell r="M20">
            <v>1</v>
          </cell>
        </row>
        <row r="21">
          <cell r="D21">
            <v>0.74409391489672516</v>
          </cell>
          <cell r="J21">
            <v>0.99319916359621274</v>
          </cell>
          <cell r="L21">
            <v>1</v>
          </cell>
          <cell r="M21">
            <v>1</v>
          </cell>
        </row>
        <row r="22">
          <cell r="D22">
            <v>0.72242127659876232</v>
          </cell>
          <cell r="J22">
            <v>0.99221331532180113</v>
          </cell>
          <cell r="L22">
            <v>1</v>
          </cell>
          <cell r="M22">
            <v>1</v>
          </cell>
        </row>
        <row r="23">
          <cell r="D23">
            <v>0.70137988019297326</v>
          </cell>
          <cell r="J23">
            <v>0.99113343228890716</v>
          </cell>
          <cell r="L23">
            <v>1</v>
          </cell>
          <cell r="M23">
            <v>1</v>
          </cell>
        </row>
        <row r="24">
          <cell r="D24">
            <v>0.68095133999317792</v>
          </cell>
          <cell r="J24">
            <v>0.98994333647456612</v>
          </cell>
          <cell r="L24">
            <v>1</v>
          </cell>
          <cell r="M24">
            <v>1</v>
          </cell>
        </row>
        <row r="25">
          <cell r="D25">
            <v>0.66111780581861923</v>
          </cell>
          <cell r="J25">
            <v>0.98861673859146038</v>
          </cell>
          <cell r="L25">
            <v>1</v>
          </cell>
          <cell r="M25">
            <v>1</v>
          </cell>
        </row>
        <row r="26">
          <cell r="D26">
            <v>0.64186194739671765</v>
          </cell>
          <cell r="J26">
            <v>0.98714858300741359</v>
          </cell>
          <cell r="L26">
            <v>1</v>
          </cell>
          <cell r="M26">
            <v>1</v>
          </cell>
        </row>
        <row r="27">
          <cell r="D27">
            <v>0.62316693922011435</v>
          </cell>
          <cell r="J27">
            <v>0.98555100323964906</v>
          </cell>
          <cell r="L27">
            <v>1</v>
          </cell>
          <cell r="M27">
            <v>1</v>
          </cell>
        </row>
        <row r="28">
          <cell r="D28">
            <v>0.60501644584477121</v>
          </cell>
          <cell r="J28">
            <v>0.98380074338015522</v>
          </cell>
          <cell r="L28">
            <v>1</v>
          </cell>
          <cell r="M28">
            <v>1</v>
          </cell>
        </row>
        <row r="29">
          <cell r="D29">
            <v>0.5873946076162827</v>
          </cell>
          <cell r="J29">
            <v>0.98186140287726142</v>
          </cell>
          <cell r="L29">
            <v>1</v>
          </cell>
          <cell r="M29">
            <v>1</v>
          </cell>
        </row>
        <row r="30">
          <cell r="D30">
            <v>0.57028602681192497</v>
          </cell>
          <cell r="J30">
            <v>0.97970972582295579</v>
          </cell>
          <cell r="L30">
            <v>1</v>
          </cell>
          <cell r="M30">
            <v>1</v>
          </cell>
        </row>
        <row r="31">
          <cell r="D31">
            <v>0.55367575418633497</v>
          </cell>
          <cell r="J31">
            <v>0.97732953419427382</v>
          </cell>
          <cell r="L31">
            <v>1</v>
          </cell>
          <cell r="M31">
            <v>1</v>
          </cell>
        </row>
        <row r="32">
          <cell r="D32">
            <v>0.5375492759090631</v>
          </cell>
          <cell r="J32">
            <v>0.97469150532459181</v>
          </cell>
          <cell r="L32">
            <v>1</v>
          </cell>
          <cell r="M32">
            <v>1</v>
          </cell>
        </row>
        <row r="33">
          <cell r="D33">
            <v>0.52189250088258554</v>
          </cell>
          <cell r="J33">
            <v>0.97179058358173342</v>
          </cell>
          <cell r="L33">
            <v>1</v>
          </cell>
          <cell r="M33">
            <v>1</v>
          </cell>
        </row>
        <row r="34">
          <cell r="D34">
            <v>0.50669174842969467</v>
          </cell>
          <cell r="J34">
            <v>0.96860856868986323</v>
          </cell>
          <cell r="L34">
            <v>1</v>
          </cell>
          <cell r="M34">
            <v>1</v>
          </cell>
        </row>
        <row r="35">
          <cell r="D35">
            <v>0.49193373633950943</v>
          </cell>
          <cell r="J35">
            <v>0.96511007122374615</v>
          </cell>
          <cell r="L35">
            <v>1</v>
          </cell>
          <cell r="M35">
            <v>1</v>
          </cell>
        </row>
        <row r="36">
          <cell r="D36">
            <v>0.47760556926165965</v>
          </cell>
          <cell r="J36">
            <v>0.96125060162022902</v>
          </cell>
          <cell r="L36">
            <v>1</v>
          </cell>
          <cell r="M36">
            <v>1</v>
          </cell>
        </row>
        <row r="37">
          <cell r="D37">
            <v>0.46369472743850448</v>
          </cell>
          <cell r="J37">
            <v>0.95700083721268847</v>
          </cell>
          <cell r="L37">
            <v>1</v>
          </cell>
          <cell r="M37">
            <v>1</v>
          </cell>
        </row>
        <row r="38">
          <cell r="D38">
            <v>0.45018905576553836</v>
          </cell>
          <cell r="J38">
            <v>0.95228999915065382</v>
          </cell>
          <cell r="L38">
            <v>1</v>
          </cell>
          <cell r="M38">
            <v>1</v>
          </cell>
        </row>
        <row r="39">
          <cell r="D39">
            <v>0.4370767531704256</v>
          </cell>
          <cell r="J39">
            <v>0.94708370913532514</v>
          </cell>
          <cell r="L39">
            <v>1</v>
          </cell>
          <cell r="M39">
            <v>1</v>
          </cell>
        </row>
        <row r="40">
          <cell r="D40">
            <v>0.42434636230138412</v>
          </cell>
          <cell r="J40">
            <v>0.94130613268405539</v>
          </cell>
          <cell r="L40">
            <v>1</v>
          </cell>
          <cell r="M40">
            <v>1</v>
          </cell>
        </row>
        <row r="41">
          <cell r="D41">
            <v>0.41198675951590691</v>
          </cell>
          <cell r="J41">
            <v>0.93489963559003275</v>
          </cell>
          <cell r="L41">
            <v>1</v>
          </cell>
          <cell r="M41">
            <v>1</v>
          </cell>
        </row>
        <row r="42">
          <cell r="D42">
            <v>0.39998714516107459</v>
          </cell>
          <cell r="J42">
            <v>0.92781467265792783</v>
          </cell>
          <cell r="L42">
            <v>1</v>
          </cell>
          <cell r="M42">
            <v>1</v>
          </cell>
        </row>
        <row r="43">
          <cell r="D43">
            <v>0.38833703413696569</v>
          </cell>
          <cell r="J43">
            <v>0.92003304361190541</v>
          </cell>
          <cell r="L43">
            <v>1</v>
          </cell>
          <cell r="M43">
            <v>1</v>
          </cell>
        </row>
        <row r="44">
          <cell r="D44">
            <v>0.37702624673491814</v>
          </cell>
          <cell r="J44">
            <v>0.91151025888881254</v>
          </cell>
          <cell r="L44">
            <v>1</v>
          </cell>
          <cell r="M44">
            <v>1</v>
          </cell>
        </row>
        <row r="45">
          <cell r="D45">
            <v>0.36604489974263904</v>
          </cell>
          <cell r="J45">
            <v>0.90220587343123737</v>
          </cell>
          <cell r="L45">
            <v>1</v>
          </cell>
          <cell r="M45">
            <v>1</v>
          </cell>
        </row>
        <row r="46">
          <cell r="D46">
            <v>0.35538339780838735</v>
          </cell>
          <cell r="J46">
            <v>0.89203596374505056</v>
          </cell>
          <cell r="L46">
            <v>1</v>
          </cell>
          <cell r="M46">
            <v>1</v>
          </cell>
        </row>
        <row r="47">
          <cell r="D47">
            <v>0.34503242505668674</v>
          </cell>
          <cell r="J47">
            <v>0.8809904185658991</v>
          </cell>
          <cell r="L47">
            <v>1</v>
          </cell>
          <cell r="M47">
            <v>1</v>
          </cell>
        </row>
        <row r="48">
          <cell r="D48">
            <v>0.33498293694823961</v>
          </cell>
          <cell r="J48">
            <v>0.8689762142617361</v>
          </cell>
          <cell r="L48">
            <v>1</v>
          </cell>
          <cell r="M48">
            <v>1</v>
          </cell>
        </row>
        <row r="49">
          <cell r="D49">
            <v>0.3252261523769317</v>
          </cell>
          <cell r="J49">
            <v>0.85594683901653801</v>
          </cell>
          <cell r="L49">
            <v>1</v>
          </cell>
          <cell r="M49">
            <v>1</v>
          </cell>
        </row>
        <row r="50">
          <cell r="D50">
            <v>0.31575354599702099</v>
          </cell>
          <cell r="J50">
            <v>0.84182241384191647</v>
          </cell>
          <cell r="L50">
            <v>0</v>
          </cell>
          <cell r="M50">
            <v>1</v>
          </cell>
        </row>
        <row r="51">
          <cell r="D51">
            <v>0.30655684077380685</v>
          </cell>
          <cell r="J51">
            <v>0.82647857018633042</v>
          </cell>
          <cell r="L51">
            <v>0</v>
          </cell>
          <cell r="M51">
            <v>1</v>
          </cell>
        </row>
        <row r="52">
          <cell r="D52">
            <v>0.29762800075126877</v>
          </cell>
          <cell r="J52">
            <v>0.80979397287754451</v>
          </cell>
          <cell r="L52">
            <v>0</v>
          </cell>
          <cell r="M52">
            <v>1</v>
          </cell>
        </row>
        <row r="53">
          <cell r="D53">
            <v>0.28895922403035801</v>
          </cell>
          <cell r="J53">
            <v>0.79159673042155887</v>
          </cell>
          <cell r="L53">
            <v>0</v>
          </cell>
          <cell r="M53">
            <v>1</v>
          </cell>
        </row>
        <row r="54">
          <cell r="D54">
            <v>0.28054293595180391</v>
          </cell>
          <cell r="J54">
            <v>0.77179685256563224</v>
          </cell>
          <cell r="L54">
            <v>0</v>
          </cell>
          <cell r="M54">
            <v>1</v>
          </cell>
        </row>
        <row r="55">
          <cell r="D55">
            <v>0.27237178247747956</v>
          </cell>
          <cell r="J55">
            <v>0.75030131567771763</v>
          </cell>
          <cell r="L55">
            <v>0</v>
          </cell>
          <cell r="M55">
            <v>1</v>
          </cell>
        </row>
        <row r="56">
          <cell r="D56">
            <v>0.26443862376454325</v>
          </cell>
          <cell r="J56">
            <v>0.72698271782696799</v>
          </cell>
          <cell r="L56">
            <v>0</v>
          </cell>
          <cell r="M56">
            <v>1</v>
          </cell>
        </row>
        <row r="57">
          <cell r="D57">
            <v>0.25673652792674101</v>
          </cell>
          <cell r="J57">
            <v>0.70168837892165392</v>
          </cell>
          <cell r="L57">
            <v>0</v>
          </cell>
          <cell r="M57">
            <v>1</v>
          </cell>
        </row>
        <row r="58">
          <cell r="D58">
            <v>0.24925876497741845</v>
          </cell>
          <cell r="J58">
            <v>0.67424034070916361</v>
          </cell>
          <cell r="L58">
            <v>0</v>
          </cell>
          <cell r="M58">
            <v>1</v>
          </cell>
        </row>
        <row r="59">
          <cell r="D59">
            <v>0.24199880094894996</v>
          </cell>
          <cell r="J59">
            <v>0.64457085771833256</v>
          </cell>
          <cell r="L59">
            <v>0</v>
          </cell>
          <cell r="M59">
            <v>1</v>
          </cell>
        </row>
        <row r="60">
          <cell r="D60">
            <v>0.2349502921834466</v>
          </cell>
          <cell r="J60">
            <v>0.61263139588026649</v>
          </cell>
          <cell r="L60">
            <v>0</v>
          </cell>
          <cell r="M60">
            <v>1</v>
          </cell>
        </row>
        <row r="61">
          <cell r="D61">
            <v>0.22810707978975397</v>
          </cell>
          <cell r="J61">
            <v>0.57841588843635361</v>
          </cell>
          <cell r="L61">
            <v>0</v>
          </cell>
          <cell r="M61">
            <v>1</v>
          </cell>
        </row>
        <row r="62">
          <cell r="D62">
            <v>0.22146318426189707</v>
          </cell>
          <cell r="J62">
            <v>0.54183737851315883</v>
          </cell>
          <cell r="L62">
            <v>0</v>
          </cell>
          <cell r="M62">
            <v>1</v>
          </cell>
        </row>
        <row r="63">
          <cell r="D63">
            <v>0.215012800254269</v>
          </cell>
          <cell r="J63">
            <v>0.50297372284619957</v>
          </cell>
          <cell r="L63">
            <v>0</v>
          </cell>
          <cell r="M63">
            <v>1</v>
          </cell>
        </row>
        <row r="64">
          <cell r="D64">
            <v>0.20875029150899907</v>
          </cell>
          <cell r="J64">
            <v>0.46214241513615828</v>
          </cell>
          <cell r="L64">
            <v>0</v>
          </cell>
          <cell r="M64">
            <v>1</v>
          </cell>
        </row>
        <row r="65">
          <cell r="D65">
            <v>0.20267018593106703</v>
          </cell>
          <cell r="J65">
            <v>0.41960432600334074</v>
          </cell>
          <cell r="L65">
            <v>0</v>
          </cell>
          <cell r="M65">
            <v>1</v>
          </cell>
        </row>
        <row r="66">
          <cell r="D66">
            <v>0.19676717080686118</v>
          </cell>
          <cell r="J66">
            <v>0.37575076137820579</v>
          </cell>
          <cell r="L66">
            <v>0</v>
          </cell>
          <cell r="M66">
            <v>1</v>
          </cell>
        </row>
        <row r="67">
          <cell r="D67">
            <v>0.19103608816200118</v>
          </cell>
          <cell r="J67">
            <v>0.33113379629442385</v>
          </cell>
          <cell r="L67">
            <v>0</v>
          </cell>
          <cell r="M67">
            <v>1</v>
          </cell>
        </row>
        <row r="68">
          <cell r="D68">
            <v>0.18547193025437006</v>
          </cell>
          <cell r="J68">
            <v>0.28664928877366541</v>
          </cell>
          <cell r="L68">
            <v>0</v>
          </cell>
          <cell r="M68">
            <v>1</v>
          </cell>
        </row>
        <row r="69">
          <cell r="D69">
            <v>0.18006983519841754</v>
          </cell>
          <cell r="J69">
            <v>0.24343071154989504</v>
          </cell>
          <cell r="L69">
            <v>0</v>
          </cell>
          <cell r="M69">
            <v>1</v>
          </cell>
        </row>
        <row r="70">
          <cell r="D70">
            <v>0.17482508271691022</v>
          </cell>
          <cell r="J70">
            <v>0.20240627869071259</v>
          </cell>
          <cell r="L70">
            <v>0</v>
          </cell>
          <cell r="M70">
            <v>1</v>
          </cell>
        </row>
        <row r="71">
          <cell r="D71">
            <v>0.1697330900164177</v>
          </cell>
          <cell r="J71">
            <v>0.1645294824246003</v>
          </cell>
          <cell r="L71">
            <v>0</v>
          </cell>
          <cell r="M71">
            <v>1</v>
          </cell>
        </row>
        <row r="72">
          <cell r="D72">
            <v>0.16478940778292983</v>
          </cell>
          <cell r="J72">
            <v>0.13046261056667571</v>
          </cell>
          <cell r="L72">
            <v>0</v>
          </cell>
          <cell r="M72">
            <v>1</v>
          </cell>
        </row>
        <row r="73">
          <cell r="D73">
            <v>0.15998971629410663</v>
          </cell>
          <cell r="J73">
            <v>0.10066572564499755</v>
          </cell>
          <cell r="L73">
            <v>0</v>
          </cell>
          <cell r="M73">
            <v>1</v>
          </cell>
        </row>
        <row r="74">
          <cell r="D74">
            <v>0.15532982164476369</v>
          </cell>
          <cell r="J74">
            <v>7.5498788670530517E-2</v>
          </cell>
          <cell r="L74">
            <v>0</v>
          </cell>
          <cell r="M74">
            <v>1</v>
          </cell>
        </row>
        <row r="75">
          <cell r="D75">
            <v>0.15080565208229488</v>
          </cell>
          <cell r="J75">
            <v>5.4807097298674619E-2</v>
          </cell>
          <cell r="L75">
            <v>0</v>
          </cell>
          <cell r="M75">
            <v>1</v>
          </cell>
        </row>
        <row r="76">
          <cell r="D76">
            <v>0.14641325444882999</v>
          </cell>
          <cell r="J76">
            <v>3.8538072954794562E-2</v>
          </cell>
          <cell r="L76">
            <v>0</v>
          </cell>
          <cell r="M76">
            <v>1</v>
          </cell>
        </row>
        <row r="77">
          <cell r="D77">
            <v>0.14214879072701941</v>
          </cell>
          <cell r="J77">
            <v>2.618817467411395E-2</v>
          </cell>
          <cell r="L77">
            <v>0</v>
          </cell>
          <cell r="M77">
            <v>1</v>
          </cell>
        </row>
        <row r="78">
          <cell r="D78">
            <v>0.1380085346864266</v>
          </cell>
          <cell r="J78">
            <v>1.717802700920934E-2</v>
          </cell>
          <cell r="L78">
            <v>0</v>
          </cell>
          <cell r="M78">
            <v>1</v>
          </cell>
        </row>
        <row r="79">
          <cell r="D79">
            <v>0.13398886862759865</v>
          </cell>
          <cell r="J79">
            <v>1.0867586926539642E-2</v>
          </cell>
          <cell r="L79">
            <v>0</v>
          </cell>
          <cell r="M79">
            <v>1</v>
          </cell>
        </row>
        <row r="80">
          <cell r="D80">
            <v>0.13008628022096957</v>
          </cell>
          <cell r="J80">
            <v>6.6279337833520056E-3</v>
          </cell>
          <cell r="L80">
            <v>0</v>
          </cell>
          <cell r="M80">
            <v>1</v>
          </cell>
        </row>
        <row r="81">
          <cell r="D81">
            <v>0.12629735943783454</v>
          </cell>
          <cell r="J81">
            <v>3.8968812816229793E-3</v>
          </cell>
          <cell r="L81">
            <v>0</v>
          </cell>
          <cell r="M81">
            <v>1</v>
          </cell>
        </row>
        <row r="82">
          <cell r="D82">
            <v>0.12261879557071313</v>
          </cell>
          <cell r="J82">
            <v>2.209311261117335E-3</v>
          </cell>
          <cell r="L82">
            <v>0</v>
          </cell>
          <cell r="M82">
            <v>1</v>
          </cell>
        </row>
        <row r="83">
          <cell r="D83">
            <v>0.1190473743404982</v>
          </cell>
          <cell r="J83">
            <v>1.2093072166115941E-3</v>
          </cell>
          <cell r="L83">
            <v>0</v>
          </cell>
          <cell r="M83">
            <v>1</v>
          </cell>
        </row>
        <row r="84">
          <cell r="D84">
            <v>0.11557997508786232</v>
          </cell>
          <cell r="J84">
            <v>6.3903190710579215E-4</v>
          </cell>
          <cell r="L84">
            <v>0</v>
          </cell>
          <cell r="M84">
            <v>1</v>
          </cell>
        </row>
        <row r="85">
          <cell r="D85">
            <v>0.11221356804646829</v>
          </cell>
          <cell r="J85">
            <v>3.2659383859995388E-4</v>
          </cell>
          <cell r="L85">
            <v>0</v>
          </cell>
          <cell r="M85">
            <v>1</v>
          </cell>
        </row>
        <row r="86">
          <cell r="D86">
            <v>0.10894521169560026</v>
          </cell>
          <cell r="J86">
            <v>1.6178022964703599E-4</v>
          </cell>
          <cell r="L86">
            <v>0</v>
          </cell>
          <cell r="M86">
            <v>1</v>
          </cell>
        </row>
        <row r="87">
          <cell r="D87">
            <v>0.10577205018990318</v>
          </cell>
          <cell r="J87">
            <v>7.7856735517636063E-5</v>
          </cell>
          <cell r="L87">
            <v>0</v>
          </cell>
          <cell r="M87">
            <v>1</v>
          </cell>
        </row>
        <row r="88">
          <cell r="D88">
            <v>0.10269131086398368</v>
          </cell>
          <cell r="J88">
            <v>3.6400551670583094E-5</v>
          </cell>
          <cell r="L88">
            <v>0</v>
          </cell>
          <cell r="M88">
            <v>1</v>
          </cell>
        </row>
        <row r="89">
          <cell r="D89">
            <v>9.9700301809692873E-2</v>
          </cell>
          <cell r="J89">
            <v>1.6178022964703598E-5</v>
          </cell>
          <cell r="L89">
            <v>0</v>
          </cell>
          <cell r="M89">
            <v>1</v>
          </cell>
        </row>
        <row r="90">
          <cell r="D90">
            <v>9.679640952397367E-2</v>
          </cell>
          <cell r="J90">
            <v>7.0778850470578245E-6</v>
          </cell>
          <cell r="L90">
            <v>0</v>
          </cell>
          <cell r="M90">
            <v>1</v>
          </cell>
        </row>
        <row r="91">
          <cell r="D91">
            <v>9.3977096625217166E-2</v>
          </cell>
          <cell r="J91">
            <v>3.0333793058819246E-6</v>
          </cell>
          <cell r="L91">
            <v>0</v>
          </cell>
          <cell r="M91">
            <v>1</v>
          </cell>
        </row>
        <row r="92">
          <cell r="D92">
            <v>9.1239899636133173E-2</v>
          </cell>
          <cell r="J92">
            <v>1.0111264352939749E-6</v>
          </cell>
          <cell r="L92">
            <v>0</v>
          </cell>
          <cell r="M92">
            <v>1</v>
          </cell>
        </row>
        <row r="93">
          <cell r="D93">
            <v>8.8582426831197242E-2</v>
          </cell>
          <cell r="J93">
            <v>1.0111264352939749E-6</v>
          </cell>
          <cell r="L93">
            <v>0</v>
          </cell>
          <cell r="M93">
            <v>1</v>
          </cell>
        </row>
        <row r="94">
          <cell r="D94">
            <v>8.6002356146793454E-2</v>
          </cell>
          <cell r="J94">
            <v>0</v>
          </cell>
          <cell r="L94">
            <v>0</v>
          </cell>
          <cell r="M94">
            <v>1</v>
          </cell>
        </row>
        <row r="95">
          <cell r="D95">
            <v>8.3497433152226644E-2</v>
          </cell>
          <cell r="J95">
            <v>0</v>
          </cell>
          <cell r="L95">
            <v>0</v>
          </cell>
          <cell r="M95">
            <v>1</v>
          </cell>
        </row>
        <row r="96">
          <cell r="D96">
            <v>8.1065469079831712E-2</v>
          </cell>
          <cell r="J96">
            <v>0</v>
          </cell>
          <cell r="L96">
            <v>0</v>
          </cell>
          <cell r="M96">
            <v>1</v>
          </cell>
        </row>
        <row r="97">
          <cell r="D97">
            <v>7.8704338912457969E-2</v>
          </cell>
          <cell r="J97">
            <v>0</v>
          </cell>
          <cell r="L97">
            <v>0</v>
          </cell>
          <cell r="M97">
            <v>1</v>
          </cell>
        </row>
        <row r="98">
          <cell r="D98">
            <v>7.6411979526658208E-2</v>
          </cell>
          <cell r="J98">
            <v>0</v>
          </cell>
          <cell r="L98">
            <v>0</v>
          </cell>
          <cell r="M98">
            <v>1</v>
          </cell>
        </row>
        <row r="99">
          <cell r="D99">
            <v>7.4186387889959446E-2</v>
          </cell>
          <cell r="J99">
            <v>0</v>
          </cell>
          <cell r="L99">
            <v>0</v>
          </cell>
          <cell r="M99">
            <v>1</v>
          </cell>
        </row>
        <row r="100">
          <cell r="D100">
            <v>7.2025619310640235E-2</v>
          </cell>
          <cell r="J100">
            <v>0</v>
          </cell>
          <cell r="L100">
            <v>0</v>
          </cell>
          <cell r="M100">
            <v>1</v>
          </cell>
        </row>
        <row r="101">
          <cell r="D101">
            <v>6.9927785738485654E-2</v>
          </cell>
          <cell r="J101">
            <v>0</v>
          </cell>
          <cell r="L101">
            <v>0</v>
          </cell>
          <cell r="M101">
            <v>0</v>
          </cell>
        </row>
        <row r="102">
          <cell r="D102">
            <v>6.7891054115034627E-2</v>
          </cell>
          <cell r="J102">
            <v>0</v>
          </cell>
          <cell r="L102">
            <v>0</v>
          </cell>
          <cell r="M102">
            <v>0</v>
          </cell>
        </row>
        <row r="103">
          <cell r="D103">
            <v>6.5913644771878277E-2</v>
          </cell>
          <cell r="J103">
            <v>0</v>
          </cell>
          <cell r="L103">
            <v>0</v>
          </cell>
          <cell r="M103">
            <v>0</v>
          </cell>
        </row>
        <row r="104">
          <cell r="D104">
            <v>6.3993829875609989E-2</v>
          </cell>
          <cell r="J104">
            <v>0</v>
          </cell>
          <cell r="L104">
            <v>0</v>
          </cell>
          <cell r="M104">
            <v>0</v>
          </cell>
        </row>
        <row r="105">
          <cell r="D105">
            <v>6.212993191806794E-2</v>
          </cell>
          <cell r="J105">
            <v>0</v>
          </cell>
          <cell r="L105">
            <v>0</v>
          </cell>
          <cell r="M105">
            <v>0</v>
          </cell>
        </row>
        <row r="106">
          <cell r="D106">
            <v>6.0320322250551395E-2</v>
          </cell>
          <cell r="J106">
            <v>0</v>
          </cell>
          <cell r="L106">
            <v>0</v>
          </cell>
          <cell r="M106">
            <v>0</v>
          </cell>
        </row>
        <row r="107">
          <cell r="D107">
            <v>5.8563419660729518E-2</v>
          </cell>
          <cell r="J107">
            <v>0</v>
          </cell>
          <cell r="L107">
            <v>0</v>
          </cell>
          <cell r="M107">
            <v>0</v>
          </cell>
        </row>
        <row r="108">
          <cell r="D108">
            <v>5.6857688990999529E-2</v>
          </cell>
          <cell r="J108">
            <v>0</v>
          </cell>
          <cell r="L108">
            <v>0</v>
          </cell>
          <cell r="M108">
            <v>0</v>
          </cell>
        </row>
        <row r="109">
          <cell r="D109">
            <v>5.5201639797086935E-2</v>
          </cell>
          <cell r="J109">
            <v>0</v>
          </cell>
          <cell r="L109">
            <v>0</v>
          </cell>
          <cell r="M109">
            <v>0</v>
          </cell>
        </row>
        <row r="110">
          <cell r="D110">
            <v>5.3593825045715457E-2</v>
          </cell>
          <cell r="J110">
            <v>0</v>
          </cell>
          <cell r="L110">
            <v>0</v>
          </cell>
          <cell r="M110">
            <v>0</v>
          </cell>
        </row>
        <row r="111">
          <cell r="D111">
            <v>5.2032839850209185E-2</v>
          </cell>
          <cell r="J111">
            <v>0</v>
          </cell>
          <cell r="L111">
            <v>0</v>
          </cell>
          <cell r="M111">
            <v>0</v>
          </cell>
        </row>
        <row r="112">
          <cell r="D112">
            <v>5.0517320242921548E-2</v>
          </cell>
          <cell r="J112">
            <v>0</v>
          </cell>
          <cell r="L112">
            <v>0</v>
          </cell>
          <cell r="M112">
            <v>0</v>
          </cell>
        </row>
        <row r="113">
          <cell r="D113">
            <v>4.9045941983418981E-2</v>
          </cell>
          <cell r="J113">
            <v>0</v>
          </cell>
          <cell r="L113">
            <v>0</v>
          </cell>
          <cell r="M113">
            <v>0</v>
          </cell>
        </row>
        <row r="114">
          <cell r="D114">
            <v>4.7617419401377641E-2</v>
          </cell>
          <cell r="J114">
            <v>0</v>
          </cell>
          <cell r="L114">
            <v>0</v>
          </cell>
          <cell r="M114">
            <v>0</v>
          </cell>
        </row>
        <row r="115">
          <cell r="D115">
            <v>4.6230504273182191E-2</v>
          </cell>
          <cell r="J115">
            <v>0</v>
          </cell>
          <cell r="L115">
            <v>0</v>
          </cell>
          <cell r="M115">
            <v>0</v>
          </cell>
        </row>
        <row r="116">
          <cell r="D116">
            <v>4.4883984731244837E-2</v>
          </cell>
          <cell r="J116">
            <v>0</v>
          </cell>
          <cell r="L116">
            <v>0</v>
          </cell>
          <cell r="M116">
            <v>0</v>
          </cell>
        </row>
        <row r="117">
          <cell r="D117">
            <v>4.3576684205092066E-2</v>
          </cell>
          <cell r="J117">
            <v>0</v>
          </cell>
          <cell r="L117">
            <v>0</v>
          </cell>
          <cell r="M117">
            <v>0</v>
          </cell>
        </row>
        <row r="118">
          <cell r="D118">
            <v>4.2307460393293271E-2</v>
          </cell>
          <cell r="J118">
            <v>0</v>
          </cell>
          <cell r="L118">
            <v>0</v>
          </cell>
          <cell r="M118">
            <v>0</v>
          </cell>
        </row>
        <row r="119">
          <cell r="D119">
            <v>4.1075204265333287E-2</v>
          </cell>
          <cell r="J119">
            <v>0</v>
          </cell>
          <cell r="L119">
            <v>0</v>
          </cell>
          <cell r="M119">
            <v>0</v>
          </cell>
        </row>
        <row r="120">
          <cell r="D120">
            <v>3.9878839092556587E-2</v>
          </cell>
          <cell r="J120">
            <v>0</v>
          </cell>
          <cell r="L120">
            <v>0</v>
          </cell>
          <cell r="M120">
            <v>0</v>
          </cell>
        </row>
        <row r="121">
          <cell r="D121">
            <v>3.8717319507336492E-2</v>
          </cell>
          <cell r="J121">
            <v>0</v>
          </cell>
          <cell r="L121">
            <v>0</v>
          </cell>
          <cell r="M121">
            <v>0</v>
          </cell>
        </row>
        <row r="122">
          <cell r="D122">
            <v>3.7589630589647073E-2</v>
          </cell>
          <cell r="J122">
            <v>0</v>
          </cell>
          <cell r="L122">
            <v>0</v>
          </cell>
          <cell r="M122">
            <v>0</v>
          </cell>
        </row>
        <row r="123">
          <cell r="D123">
            <v>3.6494786980239877E-2</v>
          </cell>
          <cell r="J123">
            <v>0</v>
          </cell>
          <cell r="L123">
            <v>0</v>
          </cell>
          <cell r="M123">
            <v>0</v>
          </cell>
        </row>
        <row r="124">
          <cell r="D124">
            <v>3.5431832019650375E-2</v>
          </cell>
          <cell r="J124">
            <v>0</v>
          </cell>
          <cell r="L124">
            <v>0</v>
          </cell>
          <cell r="M124">
            <v>0</v>
          </cell>
        </row>
        <row r="125">
          <cell r="D125">
            <v>3.439983691228192E-2</v>
          </cell>
          <cell r="J125">
            <v>0</v>
          </cell>
          <cell r="L125">
            <v>0</v>
          </cell>
          <cell r="M125">
            <v>0</v>
          </cell>
        </row>
        <row r="126">
          <cell r="D126">
            <v>3.3397899914836812E-2</v>
          </cell>
          <cell r="J126">
            <v>0</v>
          </cell>
          <cell r="L126">
            <v>0</v>
          </cell>
          <cell r="M126">
            <v>0</v>
          </cell>
        </row>
        <row r="127">
          <cell r="D127">
            <v>3.2425145548385249E-2</v>
          </cell>
          <cell r="J127">
            <v>0</v>
          </cell>
          <cell r="L127">
            <v>0</v>
          </cell>
          <cell r="M127">
            <v>0</v>
          </cell>
        </row>
        <row r="128">
          <cell r="D128">
            <v>3.1480723833383746E-2</v>
          </cell>
          <cell r="J128">
            <v>0</v>
          </cell>
          <cell r="L128">
            <v>0</v>
          </cell>
          <cell r="M128">
            <v>0</v>
          </cell>
        </row>
        <row r="129">
          <cell r="D129">
            <v>3.0563809546974508E-2</v>
          </cell>
          <cell r="J129">
            <v>0</v>
          </cell>
          <cell r="L129">
            <v>0</v>
          </cell>
          <cell r="M129">
            <v>0</v>
          </cell>
        </row>
        <row r="130">
          <cell r="D130">
            <v>2.9673601501916995E-2</v>
          </cell>
          <cell r="J130">
            <v>0</v>
          </cell>
          <cell r="L130">
            <v>0</v>
          </cell>
          <cell r="M130">
            <v>0</v>
          </cell>
        </row>
      </sheetData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49DF5-D058-4F3E-AFD8-F15004C5836A}">
  <dimension ref="B2:D123"/>
  <sheetViews>
    <sheetView tabSelected="1" workbookViewId="0"/>
  </sheetViews>
  <sheetFormatPr defaultRowHeight="13.2" x14ac:dyDescent="0.25"/>
  <cols>
    <col min="1" max="1" width="3" style="2" customWidth="1"/>
    <col min="2" max="2" width="8.796875" style="2"/>
    <col min="3" max="4" width="9.5" style="2" customWidth="1"/>
    <col min="5" max="16384" width="8.796875" style="2"/>
  </cols>
  <sheetData>
    <row r="2" spans="2:4" ht="21" customHeight="1" x14ac:dyDescent="0.25">
      <c r="B2" s="1" t="s">
        <v>0</v>
      </c>
      <c r="C2" s="1" t="s">
        <v>1</v>
      </c>
      <c r="D2" s="1" t="s">
        <v>2</v>
      </c>
    </row>
    <row r="3" spans="2:4" x14ac:dyDescent="0.25">
      <c r="B3" s="3">
        <v>0</v>
      </c>
      <c r="C3" s="4">
        <v>1000000</v>
      </c>
      <c r="D3" s="4">
        <v>1000000</v>
      </c>
    </row>
    <row r="4" spans="2:4" x14ac:dyDescent="0.25">
      <c r="B4" s="3">
        <f>B3+1</f>
        <v>1</v>
      </c>
      <c r="C4" s="4">
        <v>996089.1</v>
      </c>
      <c r="D4" s="4">
        <v>996790</v>
      </c>
    </row>
    <row r="5" spans="2:4" x14ac:dyDescent="0.25">
      <c r="B5" s="3">
        <f t="shared" ref="B5:B68" si="0">B4+1</f>
        <v>2</v>
      </c>
      <c r="C5" s="4">
        <v>995877.92911080003</v>
      </c>
      <c r="D5" s="4">
        <v>996572.60010100005</v>
      </c>
    </row>
    <row r="6" spans="2:4" x14ac:dyDescent="0.25">
      <c r="B6" s="3">
        <f t="shared" si="0"/>
        <v>3</v>
      </c>
      <c r="C6" s="4">
        <v>995738.80496410327</v>
      </c>
      <c r="D6" s="4">
        <v>996483.00822425098</v>
      </c>
    </row>
    <row r="7" spans="2:4" x14ac:dyDescent="0.25">
      <c r="B7" s="3">
        <f t="shared" si="0"/>
        <v>4</v>
      </c>
      <c r="C7" s="4">
        <v>995625.09159257647</v>
      </c>
      <c r="D7" s="4">
        <v>996408.67059183738</v>
      </c>
    </row>
    <row r="8" spans="2:4" x14ac:dyDescent="0.25">
      <c r="B8" s="3">
        <f t="shared" si="0"/>
        <v>5</v>
      </c>
      <c r="C8" s="4">
        <v>995530.50720887526</v>
      </c>
      <c r="D8" s="4">
        <v>996338.72270316177</v>
      </c>
    </row>
    <row r="9" spans="2:4" x14ac:dyDescent="0.25">
      <c r="B9" s="3">
        <f t="shared" si="0"/>
        <v>6</v>
      </c>
      <c r="C9" s="4">
        <v>995450.16789694352</v>
      </c>
      <c r="D9" s="4">
        <v>996272.56581197423</v>
      </c>
    </row>
    <row r="10" spans="2:4" x14ac:dyDescent="0.25">
      <c r="B10" s="3">
        <f t="shared" si="0"/>
        <v>7</v>
      </c>
      <c r="C10" s="4">
        <v>995382.27819549304</v>
      </c>
      <c r="D10" s="4">
        <v>996206.21405909117</v>
      </c>
    </row>
    <row r="11" spans="2:4" x14ac:dyDescent="0.25">
      <c r="B11" s="3">
        <f t="shared" si="0"/>
        <v>8</v>
      </c>
      <c r="C11" s="4">
        <v>995319.66865019454</v>
      </c>
      <c r="D11" s="4">
        <v>996143.05458511983</v>
      </c>
    </row>
    <row r="12" spans="2:4" x14ac:dyDescent="0.25">
      <c r="B12" s="3">
        <f t="shared" si="0"/>
        <v>9</v>
      </c>
      <c r="C12" s="4">
        <v>995260.04900204239</v>
      </c>
      <c r="D12" s="4">
        <v>996082.5887017065</v>
      </c>
    </row>
    <row r="13" spans="2:4" x14ac:dyDescent="0.25">
      <c r="B13" s="3">
        <f t="shared" si="0"/>
        <v>10</v>
      </c>
      <c r="C13" s="4">
        <v>995202.52297121007</v>
      </c>
      <c r="D13" s="4">
        <v>996024.91551982064</v>
      </c>
    </row>
    <row r="14" spans="2:4" x14ac:dyDescent="0.25">
      <c r="B14" s="3">
        <f t="shared" si="0"/>
        <v>11</v>
      </c>
      <c r="C14" s="4">
        <v>995138.83000973996</v>
      </c>
      <c r="D14" s="4">
        <v>995965.6520373472</v>
      </c>
    </row>
    <row r="15" spans="2:4" x14ac:dyDescent="0.25">
      <c r="B15" s="3">
        <f t="shared" si="0"/>
        <v>12</v>
      </c>
      <c r="C15" s="4">
        <v>995064.89119467023</v>
      </c>
      <c r="D15" s="4">
        <v>995904.10136005131</v>
      </c>
    </row>
    <row r="16" spans="2:4" x14ac:dyDescent="0.25">
      <c r="B16" s="3">
        <f t="shared" si="0"/>
        <v>13</v>
      </c>
      <c r="C16" s="4">
        <v>994975.53436744097</v>
      </c>
      <c r="D16" s="4">
        <v>995837.77414690075</v>
      </c>
    </row>
    <row r="17" spans="2:4" x14ac:dyDescent="0.25">
      <c r="B17" s="3">
        <f t="shared" si="0"/>
        <v>14</v>
      </c>
      <c r="C17" s="4">
        <v>994864.69409291248</v>
      </c>
      <c r="D17" s="4">
        <v>995759.10296274314</v>
      </c>
    </row>
    <row r="18" spans="2:4" x14ac:dyDescent="0.25">
      <c r="B18" s="3">
        <f t="shared" si="0"/>
        <v>15</v>
      </c>
      <c r="C18" s="4">
        <v>994730.08889980172</v>
      </c>
      <c r="D18" s="4">
        <v>995668.3893084632</v>
      </c>
    </row>
    <row r="19" spans="2:4" x14ac:dyDescent="0.25">
      <c r="B19" s="3">
        <f t="shared" si="0"/>
        <v>16</v>
      </c>
      <c r="C19" s="4">
        <v>994563.17319088429</v>
      </c>
      <c r="D19" s="4">
        <v>995559.16448615608</v>
      </c>
    </row>
    <row r="20" spans="2:4" x14ac:dyDescent="0.25">
      <c r="B20" s="3">
        <f t="shared" si="0"/>
        <v>17</v>
      </c>
      <c r="C20" s="4">
        <v>994359.08882774552</v>
      </c>
      <c r="D20" s="4">
        <v>995426.85467319586</v>
      </c>
    </row>
    <row r="21" spans="2:4" x14ac:dyDescent="0.25">
      <c r="B21" s="3">
        <f t="shared" si="0"/>
        <v>18</v>
      </c>
      <c r="C21" s="4">
        <v>994112.18946598959</v>
      </c>
      <c r="D21" s="4">
        <v>995288.19171233999</v>
      </c>
    </row>
    <row r="22" spans="2:4" x14ac:dyDescent="0.25">
      <c r="B22" s="3">
        <f t="shared" si="0"/>
        <v>19</v>
      </c>
      <c r="C22" s="4">
        <v>993827.87337980233</v>
      </c>
      <c r="D22" s="4">
        <v>995132.32958151784</v>
      </c>
    </row>
    <row r="23" spans="2:4" x14ac:dyDescent="0.25">
      <c r="B23" s="3">
        <f t="shared" si="0"/>
        <v>20</v>
      </c>
      <c r="C23" s="4">
        <v>993512.82994394097</v>
      </c>
      <c r="D23" s="4">
        <v>994959.67412233539</v>
      </c>
    </row>
    <row r="24" spans="2:4" x14ac:dyDescent="0.25">
      <c r="B24" s="3">
        <f t="shared" si="0"/>
        <v>21</v>
      </c>
      <c r="C24" s="4">
        <v>993161.22575342376</v>
      </c>
      <c r="D24" s="4">
        <v>994777.49700600363</v>
      </c>
    </row>
    <row r="25" spans="2:4" x14ac:dyDescent="0.25">
      <c r="B25" s="3">
        <f t="shared" si="0"/>
        <v>22</v>
      </c>
      <c r="C25" s="4">
        <v>992779.35526212153</v>
      </c>
      <c r="D25" s="4">
        <v>994599.43183403951</v>
      </c>
    </row>
    <row r="26" spans="2:4" x14ac:dyDescent="0.25">
      <c r="B26" s="3">
        <f t="shared" si="0"/>
        <v>23</v>
      </c>
      <c r="C26" s="4">
        <v>992395.54676337715</v>
      </c>
      <c r="D26" s="4">
        <v>994423.38773460488</v>
      </c>
    </row>
    <row r="27" spans="2:4" x14ac:dyDescent="0.25">
      <c r="B27" s="3">
        <f t="shared" si="0"/>
        <v>24</v>
      </c>
      <c r="C27" s="4">
        <v>992004.84063661634</v>
      </c>
      <c r="D27" s="4">
        <v>994242.00490868208</v>
      </c>
    </row>
    <row r="28" spans="2:4" x14ac:dyDescent="0.25">
      <c r="B28" s="3">
        <f t="shared" si="0"/>
        <v>25</v>
      </c>
      <c r="C28" s="4">
        <v>991614.58593230986</v>
      </c>
      <c r="D28" s="4">
        <v>994058.76610717736</v>
      </c>
    </row>
    <row r="29" spans="2:4" x14ac:dyDescent="0.25">
      <c r="B29" s="3">
        <f t="shared" si="0"/>
        <v>26</v>
      </c>
      <c r="C29" s="4">
        <v>991213.97363959323</v>
      </c>
      <c r="D29" s="4">
        <v>993866.01811242918</v>
      </c>
    </row>
    <row r="30" spans="2:4" x14ac:dyDescent="0.25">
      <c r="B30" s="3">
        <f t="shared" si="0"/>
        <v>27</v>
      </c>
      <c r="C30" s="4">
        <v>990795.58222132002</v>
      </c>
      <c r="D30" s="4">
        <v>993663.26944473432</v>
      </c>
    </row>
    <row r="31" spans="2:4" x14ac:dyDescent="0.25">
      <c r="B31" s="3">
        <f t="shared" si="0"/>
        <v>28</v>
      </c>
      <c r="C31" s="4">
        <v>990367.75668891682</v>
      </c>
      <c r="D31" s="4">
        <v>993448.43944588036</v>
      </c>
    </row>
    <row r="32" spans="2:4" x14ac:dyDescent="0.25">
      <c r="B32" s="3">
        <f t="shared" si="0"/>
        <v>29</v>
      </c>
      <c r="C32" s="4">
        <v>989928.13244172256</v>
      </c>
      <c r="D32" s="4">
        <v>993213.78692448325</v>
      </c>
    </row>
    <row r="33" spans="2:4" x14ac:dyDescent="0.25">
      <c r="B33" s="3">
        <f t="shared" si="0"/>
        <v>30</v>
      </c>
      <c r="C33" s="4">
        <v>989469.39974514907</v>
      </c>
      <c r="D33" s="4">
        <v>992950.4859495695</v>
      </c>
    </row>
    <row r="34" spans="2:4" x14ac:dyDescent="0.25">
      <c r="B34" s="3">
        <f t="shared" si="0"/>
        <v>31</v>
      </c>
      <c r="C34" s="4">
        <v>988996.23547819094</v>
      </c>
      <c r="D34" s="4">
        <v>992664.21832447022</v>
      </c>
    </row>
    <row r="35" spans="2:4" x14ac:dyDescent="0.25">
      <c r="B35" s="3">
        <f t="shared" si="0"/>
        <v>32</v>
      </c>
      <c r="C35" s="4">
        <v>988496.99017852161</v>
      </c>
      <c r="D35" s="4">
        <v>992354.70562119666</v>
      </c>
    </row>
    <row r="36" spans="2:4" x14ac:dyDescent="0.25">
      <c r="B36" s="3">
        <f t="shared" si="0"/>
        <v>33</v>
      </c>
      <c r="C36" s="4">
        <v>987972.59252523188</v>
      </c>
      <c r="D36" s="4">
        <v>992021.17520463746</v>
      </c>
    </row>
    <row r="37" spans="2:4" x14ac:dyDescent="0.25">
      <c r="B37" s="3">
        <f t="shared" si="0"/>
        <v>34</v>
      </c>
      <c r="C37" s="4">
        <v>987414.09161867737</v>
      </c>
      <c r="D37" s="4">
        <v>991664.24598579877</v>
      </c>
    </row>
    <row r="38" spans="2:4" x14ac:dyDescent="0.25">
      <c r="B38" s="3">
        <f t="shared" si="0"/>
        <v>35</v>
      </c>
      <c r="C38" s="4">
        <v>986812.55895406334</v>
      </c>
      <c r="D38" s="4">
        <v>991275.51360137237</v>
      </c>
    </row>
    <row r="39" spans="2:4" x14ac:dyDescent="0.25">
      <c r="B39" s="3">
        <f t="shared" si="0"/>
        <v>36</v>
      </c>
      <c r="C39" s="4">
        <v>986166.59145297203</v>
      </c>
      <c r="D39" s="4">
        <v>990852.63546726992</v>
      </c>
    </row>
    <row r="40" spans="2:4" x14ac:dyDescent="0.25">
      <c r="B40" s="3">
        <f t="shared" si="0"/>
        <v>37</v>
      </c>
      <c r="C40" s="4">
        <v>985481.30428857135</v>
      </c>
      <c r="D40" s="4">
        <v>990403.58105287608</v>
      </c>
    </row>
    <row r="41" spans="2:4" x14ac:dyDescent="0.25">
      <c r="B41" s="3">
        <f t="shared" si="0"/>
        <v>38</v>
      </c>
      <c r="C41" s="4">
        <v>984759.34068504954</v>
      </c>
      <c r="D41" s="4">
        <v>989922.34395284241</v>
      </c>
    </row>
    <row r="42" spans="2:4" x14ac:dyDescent="0.25">
      <c r="B42" s="3">
        <f t="shared" si="0"/>
        <v>39</v>
      </c>
      <c r="C42" s="4">
        <v>983989.75126030413</v>
      </c>
      <c r="D42" s="4">
        <v>989403.62464461115</v>
      </c>
    </row>
    <row r="43" spans="2:4" x14ac:dyDescent="0.25">
      <c r="B43" s="3">
        <f t="shared" si="0"/>
        <v>40</v>
      </c>
      <c r="C43" s="4">
        <v>983159.85430409119</v>
      </c>
      <c r="D43" s="4">
        <v>988838.6751749391</v>
      </c>
    </row>
    <row r="44" spans="2:4" x14ac:dyDescent="0.25">
      <c r="B44" s="3">
        <f t="shared" si="0"/>
        <v>41</v>
      </c>
      <c r="C44" s="4">
        <v>982270.29126791679</v>
      </c>
      <c r="D44" s="4">
        <v>988205.71953895956</v>
      </c>
    </row>
    <row r="45" spans="2:4" x14ac:dyDescent="0.25">
      <c r="B45" s="3">
        <f t="shared" si="0"/>
        <v>42</v>
      </c>
      <c r="C45" s="4">
        <v>981294.70041462942</v>
      </c>
      <c r="D45" s="4">
        <v>987509.33096840046</v>
      </c>
    </row>
    <row r="46" spans="2:4" x14ac:dyDescent="0.25">
      <c r="B46" s="3">
        <f t="shared" si="0"/>
        <v>43</v>
      </c>
      <c r="C46" s="4">
        <v>980226.56113322801</v>
      </c>
      <c r="D46" s="4">
        <v>986741.64121450554</v>
      </c>
    </row>
    <row r="47" spans="2:4" x14ac:dyDescent="0.25">
      <c r="B47" s="3">
        <f t="shared" si="0"/>
        <v>44</v>
      </c>
      <c r="C47" s="4">
        <v>979049.70112393145</v>
      </c>
      <c r="D47" s="4">
        <v>985890.37920062977</v>
      </c>
    </row>
    <row r="48" spans="2:4" x14ac:dyDescent="0.25">
      <c r="B48" s="3">
        <f t="shared" si="0"/>
        <v>45</v>
      </c>
      <c r="C48" s="4">
        <v>977738.36195424607</v>
      </c>
      <c r="D48" s="4">
        <v>984944.12161467306</v>
      </c>
    </row>
    <row r="49" spans="2:4" x14ac:dyDescent="0.25">
      <c r="B49" s="3">
        <f t="shared" si="0"/>
        <v>46</v>
      </c>
      <c r="C49" s="4">
        <v>976286.02939139924</v>
      </c>
      <c r="D49" s="4">
        <v>983904.90707195748</v>
      </c>
    </row>
    <row r="50" spans="2:4" x14ac:dyDescent="0.25">
      <c r="B50" s="3">
        <f t="shared" si="0"/>
        <v>47</v>
      </c>
      <c r="C50" s="4">
        <v>974706.20333863806</v>
      </c>
      <c r="D50" s="4">
        <v>982761.21600797703</v>
      </c>
    </row>
    <row r="51" spans="2:4" x14ac:dyDescent="0.25">
      <c r="B51" s="3">
        <f t="shared" si="0"/>
        <v>48</v>
      </c>
      <c r="C51" s="4">
        <v>972975.41753336962</v>
      </c>
      <c r="D51" s="4">
        <v>981486.27988244989</v>
      </c>
    </row>
    <row r="52" spans="2:4" x14ac:dyDescent="0.25">
      <c r="B52" s="3">
        <f t="shared" si="0"/>
        <v>49</v>
      </c>
      <c r="C52" s="4">
        <v>971056.51541491027</v>
      </c>
      <c r="D52" s="4">
        <v>980067.54146487988</v>
      </c>
    </row>
    <row r="53" spans="2:4" x14ac:dyDescent="0.25">
      <c r="B53" s="3">
        <f t="shared" si="0"/>
        <v>50</v>
      </c>
      <c r="C53" s="4">
        <v>968929.12480093923</v>
      </c>
      <c r="D53" s="4">
        <v>978496.49319591164</v>
      </c>
    </row>
    <row r="54" spans="2:4" x14ac:dyDescent="0.25">
      <c r="B54" s="3">
        <f t="shared" si="0"/>
        <v>51</v>
      </c>
      <c r="C54" s="4">
        <v>966574.53013476043</v>
      </c>
      <c r="D54" s="4">
        <v>976748.21351151844</v>
      </c>
    </row>
    <row r="55" spans="2:4" x14ac:dyDescent="0.25">
      <c r="B55" s="3">
        <f t="shared" si="0"/>
        <v>52</v>
      </c>
      <c r="C55" s="4">
        <v>963966.22876519174</v>
      </c>
      <c r="D55" s="4">
        <v>974810.63808037562</v>
      </c>
    </row>
    <row r="56" spans="2:4" x14ac:dyDescent="0.25">
      <c r="B56" s="3">
        <f t="shared" si="0"/>
        <v>53</v>
      </c>
      <c r="C56" s="4">
        <v>961096.69409540354</v>
      </c>
      <c r="D56" s="4">
        <v>972637.10280064784</v>
      </c>
    </row>
    <row r="57" spans="2:4" x14ac:dyDescent="0.25">
      <c r="B57" s="3">
        <f t="shared" si="0"/>
        <v>54</v>
      </c>
      <c r="C57" s="4">
        <v>957949.58297058824</v>
      </c>
      <c r="D57" s="4">
        <v>970222.04487439385</v>
      </c>
    </row>
    <row r="58" spans="2:4" x14ac:dyDescent="0.25">
      <c r="B58" s="3">
        <f t="shared" si="0"/>
        <v>55</v>
      </c>
      <c r="C58" s="4">
        <v>954489.66066681501</v>
      </c>
      <c r="D58" s="4">
        <v>967546.65758565278</v>
      </c>
    </row>
    <row r="59" spans="2:4" x14ac:dyDescent="0.25">
      <c r="B59" s="3">
        <f t="shared" si="0"/>
        <v>56</v>
      </c>
      <c r="C59" s="4">
        <v>950673.03830967273</v>
      </c>
      <c r="D59" s="4">
        <v>964618.6678904671</v>
      </c>
    </row>
    <row r="60" spans="2:4" x14ac:dyDescent="0.25">
      <c r="B60" s="3">
        <f t="shared" si="0"/>
        <v>57</v>
      </c>
      <c r="C60" s="4">
        <v>946469.92267269804</v>
      </c>
      <c r="D60" s="4">
        <v>961391.34321330593</v>
      </c>
    </row>
    <row r="61" spans="2:4" x14ac:dyDescent="0.25">
      <c r="B61" s="3">
        <f t="shared" si="0"/>
        <v>58</v>
      </c>
      <c r="C61" s="4">
        <v>941811.49236029526</v>
      </c>
      <c r="D61" s="4">
        <v>957820.44734720874</v>
      </c>
    </row>
    <row r="62" spans="2:4" x14ac:dyDescent="0.25">
      <c r="B62" s="3">
        <f t="shared" si="0"/>
        <v>59</v>
      </c>
      <c r="C62" s="4">
        <v>936662.23220696452</v>
      </c>
      <c r="D62" s="4">
        <v>953875.56805276452</v>
      </c>
    </row>
    <row r="63" spans="2:4" x14ac:dyDescent="0.25">
      <c r="B63" s="3">
        <f t="shared" si="0"/>
        <v>60</v>
      </c>
      <c r="C63" s="4">
        <v>930948.03059316275</v>
      </c>
      <c r="D63" s="4">
        <v>949531.52332829544</v>
      </c>
    </row>
    <row r="64" spans="2:4" x14ac:dyDescent="0.25">
      <c r="B64" s="3">
        <f t="shared" si="0"/>
        <v>61</v>
      </c>
      <c r="C64" s="4">
        <v>924612.46377096092</v>
      </c>
      <c r="D64" s="4">
        <v>944752.34126507945</v>
      </c>
    </row>
    <row r="65" spans="2:4" x14ac:dyDescent="0.25">
      <c r="B65" s="3">
        <f t="shared" si="0"/>
        <v>62</v>
      </c>
      <c r="C65" s="4">
        <v>917604.54852430173</v>
      </c>
      <c r="D65" s="4">
        <v>939497.34531726071</v>
      </c>
    </row>
    <row r="66" spans="2:4" x14ac:dyDescent="0.25">
      <c r="B66" s="3">
        <f t="shared" si="0"/>
        <v>63</v>
      </c>
      <c r="C66" s="4">
        <v>909909.24149901245</v>
      </c>
      <c r="D66" s="4">
        <v>933732.49565665948</v>
      </c>
    </row>
    <row r="67" spans="2:4" x14ac:dyDescent="0.25">
      <c r="B67" s="3">
        <f t="shared" si="0"/>
        <v>64</v>
      </c>
      <c r="C67" s="4">
        <v>901480.02426761389</v>
      </c>
      <c r="D67" s="4">
        <v>927455.75907435629</v>
      </c>
    </row>
    <row r="68" spans="2:4" x14ac:dyDescent="0.25">
      <c r="B68" s="3">
        <f t="shared" si="0"/>
        <v>65</v>
      </c>
      <c r="C68" s="4">
        <v>892278.07677189982</v>
      </c>
      <c r="D68" s="4">
        <v>920658.8995439799</v>
      </c>
    </row>
    <row r="69" spans="2:4" x14ac:dyDescent="0.25">
      <c r="B69" s="3">
        <f t="shared" ref="B69:B123" si="1">B68+1</f>
        <v>66</v>
      </c>
      <c r="C69" s="4">
        <v>882220.31829052698</v>
      </c>
      <c r="D69" s="4">
        <v>913347.39482736145</v>
      </c>
    </row>
    <row r="70" spans="2:4" x14ac:dyDescent="0.25">
      <c r="B70" s="3">
        <f t="shared" si="1"/>
        <v>67</v>
      </c>
      <c r="C70" s="4">
        <v>871295.78408913536</v>
      </c>
      <c r="D70" s="4">
        <v>905476.80632191559</v>
      </c>
    </row>
    <row r="71" spans="2:4" x14ac:dyDescent="0.25">
      <c r="B71" s="3">
        <f t="shared" si="1"/>
        <v>68</v>
      </c>
      <c r="C71" s="4">
        <v>859413.57496319816</v>
      </c>
      <c r="D71" s="4">
        <v>897022.09773824597</v>
      </c>
    </row>
    <row r="72" spans="2:4" x14ac:dyDescent="0.25">
      <c r="B72" s="3">
        <f t="shared" si="1"/>
        <v>69</v>
      </c>
      <c r="C72" s="4">
        <v>846527.78564427246</v>
      </c>
      <c r="D72" s="4">
        <v>887898.03747110139</v>
      </c>
    </row>
    <row r="73" spans="2:4" x14ac:dyDescent="0.25">
      <c r="B73" s="3">
        <f t="shared" si="1"/>
        <v>70</v>
      </c>
      <c r="C73" s="4">
        <v>832559.2306533563</v>
      </c>
      <c r="D73" s="4">
        <v>878023.98976579658</v>
      </c>
    </row>
    <row r="74" spans="2:4" x14ac:dyDescent="0.25">
      <c r="B74" s="3">
        <f t="shared" si="1"/>
        <v>71</v>
      </c>
      <c r="C74" s="4">
        <v>817384.1735562376</v>
      </c>
      <c r="D74" s="4">
        <v>867312.79950984567</v>
      </c>
    </row>
    <row r="75" spans="2:4" x14ac:dyDescent="0.25">
      <c r="B75" s="3">
        <f t="shared" si="1"/>
        <v>72</v>
      </c>
      <c r="C75" s="4">
        <v>800882.74012206693</v>
      </c>
      <c r="D75" s="4">
        <v>855652.03911427571</v>
      </c>
    </row>
    <row r="76" spans="2:4" x14ac:dyDescent="0.25">
      <c r="B76" s="3">
        <f t="shared" si="1"/>
        <v>73</v>
      </c>
      <c r="C76" s="4">
        <v>782886.42442188004</v>
      </c>
      <c r="D76" s="4">
        <v>842871.42130163754</v>
      </c>
    </row>
    <row r="77" spans="2:4" x14ac:dyDescent="0.25">
      <c r="B77" s="3">
        <f t="shared" si="1"/>
        <v>74</v>
      </c>
      <c r="C77" s="4">
        <v>763304.08628781559</v>
      </c>
      <c r="D77" s="4">
        <v>828868.62980526919</v>
      </c>
    </row>
    <row r="78" spans="2:4" x14ac:dyDescent="0.25">
      <c r="B78" s="3">
        <f t="shared" si="1"/>
        <v>75</v>
      </c>
      <c r="C78" s="4">
        <v>742045.07518938778</v>
      </c>
      <c r="D78" s="4">
        <v>813481.59544842714</v>
      </c>
    </row>
    <row r="79" spans="2:4" x14ac:dyDescent="0.25">
      <c r="B79" s="3">
        <f t="shared" si="1"/>
        <v>76</v>
      </c>
      <c r="C79" s="4">
        <v>718983.05629757687</v>
      </c>
      <c r="D79" s="4">
        <v>796640.49271865608</v>
      </c>
    </row>
    <row r="80" spans="2:4" x14ac:dyDescent="0.25">
      <c r="B80" s="3">
        <f t="shared" si="1"/>
        <v>77</v>
      </c>
      <c r="C80" s="4">
        <v>693967.40692150965</v>
      </c>
      <c r="D80" s="4">
        <v>778154.68907726754</v>
      </c>
    </row>
    <row r="81" spans="2:4" x14ac:dyDescent="0.25">
      <c r="B81" s="3">
        <f t="shared" si="1"/>
        <v>78</v>
      </c>
      <c r="C81" s="4">
        <v>666821.4144682202</v>
      </c>
      <c r="D81" s="4">
        <v>757941.9653975477</v>
      </c>
    </row>
    <row r="82" spans="2:4" x14ac:dyDescent="0.25">
      <c r="B82" s="3">
        <f t="shared" si="1"/>
        <v>79</v>
      </c>
      <c r="C82" s="4">
        <v>637478.0714888291</v>
      </c>
      <c r="D82" s="4">
        <v>735808.01356463274</v>
      </c>
    </row>
    <row r="83" spans="2:4" x14ac:dyDescent="0.25">
      <c r="B83" s="3">
        <f t="shared" si="1"/>
        <v>80</v>
      </c>
      <c r="C83" s="4">
        <v>605890.39556848607</v>
      </c>
      <c r="D83" s="4">
        <v>711544.67073653755</v>
      </c>
    </row>
    <row r="84" spans="2:4" x14ac:dyDescent="0.25">
      <c r="B84" s="3">
        <f t="shared" si="1"/>
        <v>81</v>
      </c>
      <c r="C84" s="4">
        <v>572051.35638694651</v>
      </c>
      <c r="D84" s="4">
        <v>684957.59065106558</v>
      </c>
    </row>
    <row r="85" spans="2:4" x14ac:dyDescent="0.25">
      <c r="B85" s="3">
        <f t="shared" si="1"/>
        <v>82</v>
      </c>
      <c r="C85" s="4">
        <v>535875.40066039236</v>
      </c>
      <c r="D85" s="4">
        <v>655817.91934231075</v>
      </c>
    </row>
    <row r="86" spans="2:4" x14ac:dyDescent="0.25">
      <c r="B86" s="3">
        <f t="shared" si="1"/>
        <v>83</v>
      </c>
      <c r="C86" s="4">
        <v>497439.30884770514</v>
      </c>
      <c r="D86" s="4">
        <v>623799.24897522083</v>
      </c>
    </row>
    <row r="87" spans="2:4" x14ac:dyDescent="0.25">
      <c r="B87" s="3">
        <f t="shared" si="1"/>
        <v>84</v>
      </c>
      <c r="C87" s="4">
        <v>457057.48421903374</v>
      </c>
      <c r="D87" s="4">
        <v>588740.23406461591</v>
      </c>
    </row>
    <row r="88" spans="2:4" x14ac:dyDescent="0.25">
      <c r="B88" s="3">
        <f t="shared" si="1"/>
        <v>85</v>
      </c>
      <c r="C88" s="4">
        <v>414987.17102660856</v>
      </c>
      <c r="D88" s="4">
        <v>550572.85230446432</v>
      </c>
    </row>
    <row r="89" spans="2:4" x14ac:dyDescent="0.25">
      <c r="B89" s="3">
        <f t="shared" si="1"/>
        <v>86</v>
      </c>
      <c r="C89" s="4">
        <v>371616.40529672959</v>
      </c>
      <c r="D89" s="4">
        <v>509390.05800937559</v>
      </c>
    </row>
    <row r="90" spans="2:4" x14ac:dyDescent="0.25">
      <c r="B90" s="3">
        <f t="shared" si="1"/>
        <v>87</v>
      </c>
      <c r="C90" s="4">
        <v>327490.33887703111</v>
      </c>
      <c r="D90" s="4">
        <v>465359.09454112634</v>
      </c>
    </row>
    <row r="91" spans="2:4" x14ac:dyDescent="0.25">
      <c r="B91" s="3">
        <f t="shared" si="1"/>
        <v>88</v>
      </c>
      <c r="C91" s="4">
        <v>283495.25400325685</v>
      </c>
      <c r="D91" s="4">
        <v>419156.52180643351</v>
      </c>
    </row>
    <row r="92" spans="2:4" x14ac:dyDescent="0.25">
      <c r="B92" s="3">
        <f t="shared" si="1"/>
        <v>89</v>
      </c>
      <c r="C92" s="4">
        <v>240751.73902284761</v>
      </c>
      <c r="D92" s="4">
        <v>371303.64324135857</v>
      </c>
    </row>
    <row r="93" spans="2:4" x14ac:dyDescent="0.25">
      <c r="B93" s="3">
        <f t="shared" si="1"/>
        <v>90</v>
      </c>
      <c r="C93" s="4">
        <v>200178.78737710929</v>
      </c>
      <c r="D93" s="4">
        <v>322777.48741140921</v>
      </c>
    </row>
    <row r="94" spans="2:4" x14ac:dyDescent="0.25">
      <c r="B94" s="3">
        <f t="shared" si="1"/>
        <v>91</v>
      </c>
      <c r="C94" s="4">
        <v>162718.51016220258</v>
      </c>
      <c r="D94" s="4">
        <v>274792.45007811562</v>
      </c>
    </row>
    <row r="95" spans="2:4" x14ac:dyDescent="0.25">
      <c r="B95" s="3">
        <f t="shared" si="1"/>
        <v>92</v>
      </c>
      <c r="C95" s="4">
        <v>129027.28465239618</v>
      </c>
      <c r="D95" s="4">
        <v>228743.94038080538</v>
      </c>
    </row>
    <row r="96" spans="2:4" x14ac:dyDescent="0.25">
      <c r="B96" s="3">
        <f t="shared" si="1"/>
        <v>93</v>
      </c>
      <c r="C96" s="4">
        <v>99557.685086901271</v>
      </c>
      <c r="D96" s="4">
        <v>185833.59011204165</v>
      </c>
    </row>
    <row r="97" spans="2:4" x14ac:dyDescent="0.25">
      <c r="B97" s="3">
        <f t="shared" si="1"/>
        <v>94</v>
      </c>
      <c r="C97" s="4">
        <v>74667.507176769286</v>
      </c>
      <c r="D97" s="4">
        <v>146719.33606525912</v>
      </c>
    </row>
    <row r="98" spans="2:4" x14ac:dyDescent="0.25">
      <c r="B98" s="3">
        <f t="shared" si="1"/>
        <v>95</v>
      </c>
      <c r="C98" s="4">
        <v>54204.331762173279</v>
      </c>
      <c r="D98" s="4">
        <v>112557.96879637173</v>
      </c>
    </row>
    <row r="99" spans="2:4" x14ac:dyDescent="0.25">
      <c r="B99" s="3">
        <f t="shared" si="1"/>
        <v>96</v>
      </c>
      <c r="C99" s="4">
        <v>38114.312501456581</v>
      </c>
      <c r="D99" s="4">
        <v>83604.795040849829</v>
      </c>
    </row>
    <row r="100" spans="2:4" x14ac:dyDescent="0.25">
      <c r="B100" s="3">
        <f t="shared" si="1"/>
        <v>97</v>
      </c>
      <c r="C100" s="4">
        <v>25899.921682758544</v>
      </c>
      <c r="D100" s="4">
        <v>59995.89614412887</v>
      </c>
    </row>
    <row r="101" spans="2:4" x14ac:dyDescent="0.25">
      <c r="B101" s="3">
        <f t="shared" si="1"/>
        <v>98</v>
      </c>
      <c r="C101" s="4">
        <v>16988.781678627798</v>
      </c>
      <c r="D101" s="4">
        <v>41516.614169082262</v>
      </c>
    </row>
    <row r="102" spans="2:4" x14ac:dyDescent="0.25">
      <c r="B102" s="3">
        <f t="shared" si="1"/>
        <v>99</v>
      </c>
      <c r="C102" s="4">
        <v>10747.88647273533</v>
      </c>
      <c r="D102" s="4">
        <v>27660.103753914871</v>
      </c>
    </row>
    <row r="103" spans="2:4" x14ac:dyDescent="0.25">
      <c r="B103" s="3">
        <f t="shared" si="1"/>
        <v>100</v>
      </c>
      <c r="C103" s="4">
        <v>6555.1961478855255</v>
      </c>
      <c r="D103" s="4">
        <v>17722.138268295301</v>
      </c>
    </row>
    <row r="104" spans="2:4" x14ac:dyDescent="0.25">
      <c r="B104" s="3">
        <f t="shared" si="1"/>
        <v>101</v>
      </c>
      <c r="C104" s="4">
        <v>3854.1105316393105</v>
      </c>
      <c r="D104" s="4">
        <v>10912.123084490539</v>
      </c>
    </row>
    <row r="105" spans="2:4" x14ac:dyDescent="0.25">
      <c r="B105" s="3">
        <f t="shared" si="1"/>
        <v>102</v>
      </c>
      <c r="C105" s="4">
        <v>2185.1596523687958</v>
      </c>
      <c r="D105" s="4">
        <v>6455.7997053016552</v>
      </c>
    </row>
    <row r="106" spans="2:4" x14ac:dyDescent="0.25">
      <c r="B106" s="3">
        <f t="shared" si="1"/>
        <v>103</v>
      </c>
      <c r="C106" s="4">
        <v>1195.5605006694777</v>
      </c>
      <c r="D106" s="4">
        <v>3670.9278162672131</v>
      </c>
    </row>
    <row r="107" spans="2:4" x14ac:dyDescent="0.25">
      <c r="B107" s="3">
        <f t="shared" si="1"/>
        <v>104</v>
      </c>
      <c r="C107" s="4">
        <v>631.90214480409622</v>
      </c>
      <c r="D107" s="4">
        <v>2007.8793116224817</v>
      </c>
    </row>
    <row r="108" spans="2:4" x14ac:dyDescent="0.25">
      <c r="B108" s="3">
        <f t="shared" si="1"/>
        <v>105</v>
      </c>
      <c r="C108" s="4">
        <v>323.08114025294515</v>
      </c>
      <c r="D108" s="4">
        <v>1057.749014271343</v>
      </c>
    </row>
    <row r="109" spans="2:4" x14ac:dyDescent="0.25">
      <c r="B109" s="3">
        <f t="shared" si="1"/>
        <v>106</v>
      </c>
      <c r="C109" s="4">
        <v>160.05203838898518</v>
      </c>
      <c r="D109" s="4">
        <v>537.56222288948777</v>
      </c>
    </row>
    <row r="110" spans="2:4" x14ac:dyDescent="0.25">
      <c r="B110" s="3">
        <f t="shared" si="1"/>
        <v>107</v>
      </c>
      <c r="C110" s="4">
        <v>76.964191689703625</v>
      </c>
      <c r="D110" s="4">
        <v>264.07803331290609</v>
      </c>
    </row>
    <row r="111" spans="2:4" x14ac:dyDescent="0.25">
      <c r="B111" s="3">
        <f t="shared" si="1"/>
        <v>108</v>
      </c>
      <c r="C111" s="4">
        <v>35.995198097297433</v>
      </c>
      <c r="D111" s="4">
        <v>125.67613566718856</v>
      </c>
    </row>
    <row r="112" spans="2:4" x14ac:dyDescent="0.25">
      <c r="B112" s="3">
        <f t="shared" si="1"/>
        <v>109</v>
      </c>
      <c r="C112" s="4">
        <v>16.406460112916161</v>
      </c>
      <c r="D112" s="4">
        <v>58.078787981559245</v>
      </c>
    </row>
    <row r="113" spans="2:4" x14ac:dyDescent="0.25">
      <c r="B113" s="3">
        <f t="shared" si="1"/>
        <v>110</v>
      </c>
      <c r="C113" s="4">
        <v>7.3029583706820329</v>
      </c>
      <c r="D113" s="4">
        <v>26.126870546837988</v>
      </c>
    </row>
    <row r="114" spans="2:4" x14ac:dyDescent="0.25">
      <c r="B114" s="3">
        <f t="shared" si="1"/>
        <v>111</v>
      </c>
      <c r="C114" s="4">
        <v>3.1811840024816718</v>
      </c>
      <c r="D114" s="4">
        <v>11.469037772924096</v>
      </c>
    </row>
    <row r="115" spans="2:4" x14ac:dyDescent="0.25">
      <c r="B115" s="3">
        <f t="shared" si="1"/>
        <v>112</v>
      </c>
      <c r="C115" s="4">
        <v>1.3587956651368096</v>
      </c>
      <c r="D115" s="4">
        <v>4.9246970107385408</v>
      </c>
    </row>
    <row r="116" spans="2:4" x14ac:dyDescent="0.25">
      <c r="B116" s="3">
        <f t="shared" si="1"/>
        <v>113</v>
      </c>
      <c r="C116" s="4">
        <v>0.57020148004928151</v>
      </c>
      <c r="D116" s="4">
        <v>2.0732255409445686</v>
      </c>
    </row>
    <row r="117" spans="2:4" x14ac:dyDescent="0.25">
      <c r="B117" s="3">
        <f t="shared" si="1"/>
        <v>114</v>
      </c>
      <c r="C117" s="4">
        <v>0.23550450124965827</v>
      </c>
      <c r="D117" s="4">
        <v>0.85757792762613738</v>
      </c>
    </row>
    <row r="118" spans="2:4" x14ac:dyDescent="0.25">
      <c r="B118" s="3">
        <f t="shared" si="1"/>
        <v>115</v>
      </c>
      <c r="C118" s="4">
        <v>9.5896537991756098E-2</v>
      </c>
      <c r="D118" s="4">
        <v>0.34925307043096815</v>
      </c>
    </row>
    <row r="119" spans="2:4" x14ac:dyDescent="0.25">
      <c r="B119" s="3">
        <f t="shared" si="1"/>
        <v>116</v>
      </c>
      <c r="C119" s="4">
        <v>3.8558501940492457E-2</v>
      </c>
      <c r="D119" s="4">
        <v>0.14029897480242987</v>
      </c>
    </row>
    <row r="120" spans="2:4" x14ac:dyDescent="0.25">
      <c r="B120" s="3">
        <f t="shared" si="1"/>
        <v>117</v>
      </c>
      <c r="C120" s="4">
        <v>1.5331137992753775E-2</v>
      </c>
      <c r="D120" s="4">
        <v>5.5686627284731643E-2</v>
      </c>
    </row>
    <row r="121" spans="2:4" x14ac:dyDescent="0.25">
      <c r="B121" s="3">
        <f t="shared" si="1"/>
        <v>118</v>
      </c>
      <c r="C121" s="4">
        <v>6.0357678422364083E-3</v>
      </c>
      <c r="D121" s="4">
        <v>2.1872114559902244E-2</v>
      </c>
    </row>
    <row r="122" spans="2:4" x14ac:dyDescent="0.25">
      <c r="B122" s="3">
        <f t="shared" si="1"/>
        <v>119</v>
      </c>
      <c r="C122" s="4">
        <v>2.3556261947787725E-3</v>
      </c>
      <c r="D122" s="4">
        <v>8.5126576076743378E-3</v>
      </c>
    </row>
    <row r="123" spans="2:4" x14ac:dyDescent="0.25">
      <c r="B123" s="3">
        <f t="shared" si="1"/>
        <v>120</v>
      </c>
      <c r="C123" s="4">
        <v>9.1233708755187172E-4</v>
      </c>
      <c r="D123" s="4">
        <v>3.2869899282540098E-3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2129B-8887-4827-B064-4C36571B557C}">
  <dimension ref="B2:F21"/>
  <sheetViews>
    <sheetView workbookViewId="0"/>
  </sheetViews>
  <sheetFormatPr defaultRowHeight="13.2" x14ac:dyDescent="0.25"/>
  <cols>
    <col min="1" max="1" width="3" style="2" customWidth="1"/>
    <col min="2" max="2" width="11.8984375" style="2" customWidth="1"/>
    <col min="3" max="3" width="11.8984375" style="9" customWidth="1"/>
    <col min="4" max="4" width="62.59765625" style="2" bestFit="1" customWidth="1"/>
    <col min="5" max="5" width="8.796875" style="2"/>
    <col min="6" max="6" width="9.5" style="2" bestFit="1" customWidth="1"/>
    <col min="7" max="16384" width="8.796875" style="2"/>
  </cols>
  <sheetData>
    <row r="2" spans="2:6" ht="21" customHeight="1" x14ac:dyDescent="0.25">
      <c r="B2" s="22" t="s">
        <v>3</v>
      </c>
      <c r="C2" s="1" t="s">
        <v>5</v>
      </c>
    </row>
    <row r="3" spans="2:6" x14ac:dyDescent="0.25">
      <c r="B3" s="6" t="s">
        <v>4</v>
      </c>
      <c r="C3" s="7" t="s">
        <v>53</v>
      </c>
    </row>
    <row r="4" spans="2:6" x14ac:dyDescent="0.25">
      <c r="B4" s="6" t="s">
        <v>7</v>
      </c>
      <c r="C4" s="8">
        <v>0.03</v>
      </c>
    </row>
    <row r="5" spans="2:6" x14ac:dyDescent="0.25">
      <c r="B5" s="6" t="s">
        <v>8</v>
      </c>
      <c r="C5" s="7">
        <v>30</v>
      </c>
    </row>
    <row r="6" spans="2:6" x14ac:dyDescent="0.25">
      <c r="B6" s="6" t="s">
        <v>9</v>
      </c>
      <c r="C6" s="7">
        <v>40</v>
      </c>
    </row>
    <row r="7" spans="2:6" x14ac:dyDescent="0.25">
      <c r="B7" s="6" t="s">
        <v>27</v>
      </c>
      <c r="C7" s="14">
        <v>1000000</v>
      </c>
    </row>
    <row r="8" spans="2:6" x14ac:dyDescent="0.25">
      <c r="C8" s="2"/>
    </row>
    <row r="10" spans="2:6" s="10" customFormat="1" ht="21" customHeight="1" x14ac:dyDescent="0.25">
      <c r="B10" s="1" t="s">
        <v>6</v>
      </c>
      <c r="C10" s="1" t="s">
        <v>5</v>
      </c>
    </row>
    <row r="11" spans="2:6" ht="15.6" x14ac:dyDescent="0.35">
      <c r="B11" s="11" t="s">
        <v>17</v>
      </c>
      <c r="C11" s="23">
        <f>B*INDEX(vt,n+1)</f>
        <v>306556.84077380685</v>
      </c>
    </row>
    <row r="12" spans="2:6" ht="15.6" x14ac:dyDescent="0.35">
      <c r="B12" s="11" t="s">
        <v>32</v>
      </c>
      <c r="C12" s="23">
        <f>(1+i)*a_n</f>
        <v>23808215.13343263</v>
      </c>
    </row>
    <row r="13" spans="2:6" ht="15.6" x14ac:dyDescent="0.35">
      <c r="B13" s="11" t="s">
        <v>30</v>
      </c>
      <c r="C13" s="23">
        <f>B*(1-INDEX(vt,n+1))/i</f>
        <v>23114771.974206436</v>
      </c>
    </row>
    <row r="14" spans="2:6" ht="15.6" x14ac:dyDescent="0.35">
      <c r="B14" s="11" t="s">
        <v>10</v>
      </c>
      <c r="C14" s="23">
        <f>B*INDEX(vt,n+1)*INDEX(tpx,n+1)</f>
        <v>271075.20892022242</v>
      </c>
      <c r="E14" s="24"/>
      <c r="F14" s="21"/>
    </row>
    <row r="15" spans="2:6" ht="15.6" x14ac:dyDescent="0.35">
      <c r="B15" s="11" t="s">
        <v>15</v>
      </c>
      <c r="C15" s="23">
        <f>B*(1-i*a_x/B)/(1+i)</f>
        <v>214196.15154651657</v>
      </c>
    </row>
    <row r="16" spans="2:6" ht="15.6" x14ac:dyDescent="0.35">
      <c r="B16" s="11" t="s">
        <v>11</v>
      </c>
      <c r="C16" s="23">
        <f>B*SUMPRODUCT(vt,tpx,ind_duur)</f>
        <v>23371582.174075928</v>
      </c>
      <c r="D16" s="26"/>
    </row>
    <row r="17" spans="2:6" ht="15.6" x14ac:dyDescent="0.35">
      <c r="B17" s="11" t="s">
        <v>12</v>
      </c>
      <c r="C17" s="23">
        <f>B*SUMPRODUCT(vt,tpx,ind_omega)</f>
        <v>26979265.463569596</v>
      </c>
    </row>
    <row r="18" spans="2:6" ht="15.6" x14ac:dyDescent="0.35">
      <c r="B18" s="11" t="s">
        <v>13</v>
      </c>
      <c r="C18" s="23">
        <f>C16-B+nEx</f>
        <v>22642657.382996149</v>
      </c>
    </row>
    <row r="19" spans="2:6" ht="15.6" x14ac:dyDescent="0.35">
      <c r="B19" s="11" t="s">
        <v>14</v>
      </c>
      <c r="C19" s="23">
        <f>C17-B</f>
        <v>25979265.463569596</v>
      </c>
    </row>
    <row r="20" spans="2:6" ht="15.6" x14ac:dyDescent="0.35">
      <c r="B20" s="11" t="s">
        <v>33</v>
      </c>
      <c r="C20" s="23">
        <f>B*SUMPRODUCT(vt,tqx,ind_duur)/(1+i)</f>
        <v>48199.096689216902</v>
      </c>
      <c r="D20" s="25" t="s">
        <v>34</v>
      </c>
    </row>
    <row r="21" spans="2:6" x14ac:dyDescent="0.25">
      <c r="F21" s="21"/>
    </row>
  </sheetData>
  <dataValidations count="1">
    <dataValidation type="list" allowBlank="1" showInputMessage="1" showErrorMessage="1" sqref="C3" xr:uid="{C4A8628D-3A8A-4C6C-A670-09D89A337635}">
      <formula1>"man,vrouw"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86AC-3778-43A7-B8A9-4CEC962F49D0}">
  <dimension ref="B2:Y126"/>
  <sheetViews>
    <sheetView workbookViewId="0">
      <selection activeCell="M8" sqref="M8:M10"/>
    </sheetView>
  </sheetViews>
  <sheetFormatPr defaultRowHeight="13.2" x14ac:dyDescent="0.25"/>
  <cols>
    <col min="1" max="1" width="3" style="2" customWidth="1"/>
    <col min="2" max="2" width="9.3984375" style="2" customWidth="1"/>
    <col min="3" max="4" width="8.796875" style="2"/>
    <col min="5" max="5" width="9.5" style="2" bestFit="1" customWidth="1"/>
    <col min="6" max="10" width="8.796875" style="2"/>
    <col min="11" max="11" width="2.8984375" style="2" customWidth="1"/>
    <col min="12" max="12" width="9.19921875" style="2" customWidth="1"/>
    <col min="13" max="16" width="8.796875" style="2"/>
    <col min="17" max="17" width="2.8984375" style="2" customWidth="1"/>
    <col min="18" max="18" width="8.796875" style="2"/>
    <col min="19" max="19" width="9.09765625" style="2" bestFit="1" customWidth="1"/>
    <col min="20" max="20" width="8.796875" style="2"/>
    <col min="21" max="21" width="2.8984375" style="2" customWidth="1"/>
    <col min="22" max="22" width="10.296875" style="2" customWidth="1"/>
    <col min="23" max="16384" width="8.796875" style="2"/>
  </cols>
  <sheetData>
    <row r="2" spans="2:25" x14ac:dyDescent="0.25">
      <c r="B2" s="16" t="s">
        <v>35</v>
      </c>
      <c r="C2" s="7">
        <v>360</v>
      </c>
      <c r="J2" s="27"/>
      <c r="O2" s="16" t="s">
        <v>36</v>
      </c>
      <c r="P2" s="7">
        <v>0.5</v>
      </c>
      <c r="S2" s="28"/>
    </row>
    <row r="3" spans="2:25" x14ac:dyDescent="0.25">
      <c r="B3" s="16" t="s">
        <v>37</v>
      </c>
      <c r="C3" s="8">
        <v>0.03</v>
      </c>
    </row>
    <row r="5" spans="2:25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  <c r="L5" s="36"/>
      <c r="M5" s="36"/>
      <c r="O5" s="15"/>
      <c r="P5" s="15"/>
      <c r="Q5" s="15"/>
      <c r="R5" s="15"/>
      <c r="S5" s="15"/>
      <c r="T5" s="15"/>
      <c r="U5" s="15"/>
      <c r="V5" s="17"/>
      <c r="W5" s="17"/>
    </row>
    <row r="6" spans="2:25" s="18" customFormat="1" ht="22.2" customHeight="1" x14ac:dyDescent="0.25">
      <c r="B6" s="17" t="s">
        <v>16</v>
      </c>
      <c r="C6" s="17" t="s">
        <v>18</v>
      </c>
      <c r="D6" s="17" t="s">
        <v>21</v>
      </c>
      <c r="E6" s="17" t="s">
        <v>38</v>
      </c>
      <c r="F6" s="17" t="s">
        <v>22</v>
      </c>
      <c r="G6" s="17" t="s">
        <v>39</v>
      </c>
      <c r="H6" s="17" t="s">
        <v>20</v>
      </c>
      <c r="I6" s="17" t="s">
        <v>40</v>
      </c>
      <c r="J6" s="17" t="s">
        <v>41</v>
      </c>
      <c r="K6" s="5"/>
      <c r="L6" s="17"/>
      <c r="M6" s="1"/>
      <c r="O6" s="17" t="s">
        <v>42</v>
      </c>
      <c r="P6" s="17" t="s">
        <v>43</v>
      </c>
      <c r="Q6" s="17"/>
      <c r="R6" s="17" t="s">
        <v>44</v>
      </c>
      <c r="S6" s="17" t="s">
        <v>45</v>
      </c>
      <c r="T6" s="17" t="s">
        <v>46</v>
      </c>
      <c r="U6" s="5"/>
      <c r="V6" s="17"/>
      <c r="W6" s="17"/>
    </row>
    <row r="7" spans="2:25" ht="13.8" thickBot="1" x14ac:dyDescent="0.3">
      <c r="B7" s="3">
        <v>0</v>
      </c>
      <c r="C7" s="19">
        <f t="shared" ref="C7:C38" si="0">(1+milete_i)^-$B7</f>
        <v>1</v>
      </c>
      <c r="D7" s="7">
        <v>40</v>
      </c>
      <c r="E7" s="7">
        <v>15</v>
      </c>
      <c r="F7" s="20">
        <f t="shared" ref="F7:F38" si="1">IF($D7&lt;=ω,INDEX(Overlevingstafels,$D7+1,3),0)</f>
        <v>988839</v>
      </c>
      <c r="G7" s="20">
        <f t="shared" ref="G7:G38" si="2">IF($E7&lt;=ω,INDEX(Overlevingstafels,$E7+1,3),0)</f>
        <v>995668</v>
      </c>
      <c r="H7" s="19">
        <f>F7/F$7</f>
        <v>1</v>
      </c>
      <c r="I7" s="19">
        <f>G7/G$7</f>
        <v>1</v>
      </c>
      <c r="J7" s="19">
        <f>H7+I7-H7*I7</f>
        <v>1</v>
      </c>
      <c r="L7" s="12"/>
      <c r="M7" s="12"/>
      <c r="O7" s="19">
        <f t="shared" ref="O7:O38" si="3">alfa*IF(F7&gt;0,F8/F7,0)</f>
        <v>0.49967992767275565</v>
      </c>
      <c r="P7" s="19">
        <f t="shared" ref="P7:P38" si="4">alfa*IF(G7&gt;0,G8/G7,0)</f>
        <v>0.49994526287879093</v>
      </c>
      <c r="Q7" s="29"/>
      <c r="R7" s="30">
        <v>1</v>
      </c>
      <c r="S7" s="30">
        <v>1</v>
      </c>
      <c r="T7" s="30">
        <v>1</v>
      </c>
      <c r="V7" s="31"/>
      <c r="W7" s="31"/>
    </row>
    <row r="8" spans="2:25" ht="14.4" x14ac:dyDescent="0.3">
      <c r="B8" s="3">
        <f>1+B7</f>
        <v>1</v>
      </c>
      <c r="C8" s="19">
        <f t="shared" si="0"/>
        <v>0.970873786407767</v>
      </c>
      <c r="D8" s="12">
        <f>D7+1</f>
        <v>41</v>
      </c>
      <c r="E8" s="30">
        <f>E7+1</f>
        <v>16</v>
      </c>
      <c r="F8" s="20">
        <f t="shared" si="1"/>
        <v>988206</v>
      </c>
      <c r="G8" s="20">
        <f t="shared" si="2"/>
        <v>995559</v>
      </c>
      <c r="H8" s="19">
        <f t="shared" ref="H8:I44" si="5">F8/F$7</f>
        <v>0.99935985534551131</v>
      </c>
      <c r="I8" s="19">
        <f t="shared" si="5"/>
        <v>0.99989052575758186</v>
      </c>
      <c r="J8" s="19">
        <f t="shared" ref="J8:J71" si="6">H8+I8-H8*I8</f>
        <v>0.99999992992064879</v>
      </c>
      <c r="L8" s="32" t="s">
        <v>47</v>
      </c>
      <c r="M8" s="33"/>
      <c r="O8" s="19">
        <f t="shared" si="3"/>
        <v>0.49964734073664802</v>
      </c>
      <c r="P8" s="19">
        <f t="shared" si="4"/>
        <v>0.49993370558650968</v>
      </c>
      <c r="Q8" s="29"/>
      <c r="R8" s="19">
        <f>PRODUCT(O$7:O7)</f>
        <v>0.49967992767275565</v>
      </c>
      <c r="S8" s="19">
        <f>PRODUCT(P$7:P7)</f>
        <v>0.49994526287879093</v>
      </c>
      <c r="T8" s="19">
        <f t="shared" ref="T8:T71" si="7">R8+S8-R8*S8</f>
        <v>0.74981257775593546</v>
      </c>
      <c r="V8" s="32" t="s">
        <v>48</v>
      </c>
      <c r="W8" s="33"/>
      <c r="Y8" s="2">
        <v>339.15463218510916</v>
      </c>
    </row>
    <row r="9" spans="2:25" ht="14.4" x14ac:dyDescent="0.3">
      <c r="B9" s="3">
        <f t="shared" ref="B9:B72" si="8">1+B8</f>
        <v>2</v>
      </c>
      <c r="C9" s="19">
        <f t="shared" si="0"/>
        <v>0.94259590913375435</v>
      </c>
      <c r="D9" s="12">
        <f t="shared" ref="D9:E24" si="9">D8+1</f>
        <v>42</v>
      </c>
      <c r="E9" s="30">
        <f t="shared" si="9"/>
        <v>17</v>
      </c>
      <c r="F9" s="20">
        <f t="shared" si="1"/>
        <v>987509</v>
      </c>
      <c r="G9" s="20">
        <f t="shared" si="2"/>
        <v>995427</v>
      </c>
      <c r="H9" s="19">
        <f t="shared" si="5"/>
        <v>0.99865498832469191</v>
      </c>
      <c r="I9" s="19">
        <f t="shared" si="5"/>
        <v>0.9997579514456626</v>
      </c>
      <c r="J9" s="19">
        <f t="shared" si="6"/>
        <v>0.99999967444186844</v>
      </c>
      <c r="L9" s="32" t="s">
        <v>49</v>
      </c>
      <c r="M9" s="34"/>
      <c r="O9" s="19">
        <f t="shared" si="3"/>
        <v>0.49961164910902078</v>
      </c>
      <c r="P9" s="19">
        <f t="shared" si="4"/>
        <v>0.49993018071641615</v>
      </c>
      <c r="Q9" s="29"/>
      <c r="R9" s="19">
        <f>PRODUCT(O$7:O8)</f>
        <v>0.24966374708117298</v>
      </c>
      <c r="S9" s="19">
        <f>PRODUCT(P$7:P8)</f>
        <v>0.24993948786141565</v>
      </c>
      <c r="T9" s="19">
        <f t="shared" si="7"/>
        <v>0.43720240585955827</v>
      </c>
      <c r="V9" s="32" t="s">
        <v>50</v>
      </c>
      <c r="W9" s="34"/>
      <c r="Y9" s="2">
        <v>339.53984545696602</v>
      </c>
    </row>
    <row r="10" spans="2:25" ht="16.2" thickBot="1" x14ac:dyDescent="0.4">
      <c r="B10" s="3">
        <f t="shared" si="8"/>
        <v>3</v>
      </c>
      <c r="C10" s="19">
        <f t="shared" si="0"/>
        <v>0.91514165935315961</v>
      </c>
      <c r="D10" s="12">
        <f t="shared" si="9"/>
        <v>43</v>
      </c>
      <c r="E10" s="30">
        <f t="shared" si="9"/>
        <v>18</v>
      </c>
      <c r="F10" s="20">
        <f t="shared" si="1"/>
        <v>986742</v>
      </c>
      <c r="G10" s="20">
        <f t="shared" si="2"/>
        <v>995288</v>
      </c>
      <c r="H10" s="19">
        <f t="shared" si="5"/>
        <v>0.99787933121569838</v>
      </c>
      <c r="I10" s="19">
        <f t="shared" si="5"/>
        <v>0.99961834667780824</v>
      </c>
      <c r="J10" s="19">
        <f t="shared" si="6"/>
        <v>0.99999919063971332</v>
      </c>
      <c r="L10" s="32" t="s">
        <v>51</v>
      </c>
      <c r="M10" s="35"/>
      <c r="O10" s="19">
        <f t="shared" si="3"/>
        <v>0.49956827620593836</v>
      </c>
      <c r="P10" s="19">
        <f t="shared" si="4"/>
        <v>0.49992163072397133</v>
      </c>
      <c r="Q10" s="29"/>
      <c r="R10" s="19">
        <f>PRODUCT(O$7:O9)</f>
        <v>0.1247349164019623</v>
      </c>
      <c r="S10" s="19">
        <f>PRODUCT(P$7:P9)</f>
        <v>0.12495229333472603</v>
      </c>
      <c r="T10" s="19">
        <f t="shared" si="7"/>
        <v>0.23410129587334783</v>
      </c>
      <c r="V10" s="32" t="s">
        <v>52</v>
      </c>
      <c r="W10" s="35"/>
      <c r="Y10" s="2">
        <v>563.42830643845821</v>
      </c>
    </row>
    <row r="11" spans="2:25" x14ac:dyDescent="0.25">
      <c r="B11" s="3">
        <f t="shared" si="8"/>
        <v>4</v>
      </c>
      <c r="C11" s="19">
        <f t="shared" si="0"/>
        <v>0.888487047915689</v>
      </c>
      <c r="D11" s="12">
        <f t="shared" si="9"/>
        <v>44</v>
      </c>
      <c r="E11" s="30">
        <f t="shared" si="9"/>
        <v>19</v>
      </c>
      <c r="F11" s="20">
        <f t="shared" si="1"/>
        <v>985890</v>
      </c>
      <c r="G11" s="20">
        <f t="shared" si="2"/>
        <v>995132</v>
      </c>
      <c r="H11" s="19">
        <f t="shared" si="5"/>
        <v>0.99701771471392209</v>
      </c>
      <c r="I11" s="19">
        <f t="shared" si="5"/>
        <v>0.99946166794554003</v>
      </c>
      <c r="J11" s="19">
        <f t="shared" si="6"/>
        <v>0.99999839454023509</v>
      </c>
      <c r="L11" s="12"/>
      <c r="M11" s="12"/>
      <c r="O11" s="19">
        <f t="shared" si="3"/>
        <v>0.4995202304516731</v>
      </c>
      <c r="P11" s="19">
        <f t="shared" si="4"/>
        <v>0.49991357930405211</v>
      </c>
      <c r="Q11" s="29"/>
      <c r="R11" s="19">
        <f>PRODUCT(O$7:O10)</f>
        <v>6.231360716962013E-2</v>
      </c>
      <c r="S11" s="19">
        <f>PRODUCT(P$7:P10)</f>
        <v>6.2466354246596252E-2</v>
      </c>
      <c r="T11" s="19">
        <f t="shared" si="7"/>
        <v>0.12088745755637566</v>
      </c>
      <c r="V11" s="12"/>
      <c r="W11" s="12"/>
    </row>
    <row r="12" spans="2:25" x14ac:dyDescent="0.25">
      <c r="B12" s="3">
        <f t="shared" si="8"/>
        <v>5</v>
      </c>
      <c r="C12" s="19">
        <f t="shared" si="0"/>
        <v>0.86260878438416411</v>
      </c>
      <c r="D12" s="12">
        <f t="shared" si="9"/>
        <v>45</v>
      </c>
      <c r="E12" s="30">
        <f t="shared" si="9"/>
        <v>20</v>
      </c>
      <c r="F12" s="20">
        <f t="shared" si="1"/>
        <v>984944</v>
      </c>
      <c r="G12" s="20">
        <f t="shared" si="2"/>
        <v>994960</v>
      </c>
      <c r="H12" s="19">
        <f t="shared" si="5"/>
        <v>0.99606103723659767</v>
      </c>
      <c r="I12" s="19">
        <f t="shared" si="5"/>
        <v>0.99928891959970589</v>
      </c>
      <c r="J12" s="19">
        <f t="shared" si="6"/>
        <v>0.99999719908078144</v>
      </c>
      <c r="L12" s="12"/>
      <c r="M12" s="12"/>
      <c r="O12" s="19">
        <f t="shared" si="3"/>
        <v>0.49947255884598513</v>
      </c>
      <c r="P12" s="19">
        <f t="shared" si="4"/>
        <v>0.49990803650398008</v>
      </c>
      <c r="Q12" s="29"/>
      <c r="R12" s="19">
        <f>PRODUCT(O$7:O11)</f>
        <v>3.1126907413643677E-2</v>
      </c>
      <c r="S12" s="19">
        <f>PRODUCT(P$7:P11)</f>
        <v>3.1227778737490809E-2</v>
      </c>
      <c r="T12" s="19">
        <f t="shared" si="7"/>
        <v>6.1382661973638862E-2</v>
      </c>
      <c r="V12" s="12"/>
      <c r="W12" s="12"/>
    </row>
    <row r="13" spans="2:25" x14ac:dyDescent="0.25">
      <c r="B13" s="3">
        <f t="shared" si="8"/>
        <v>6</v>
      </c>
      <c r="C13" s="19">
        <f t="shared" si="0"/>
        <v>0.83748425668365445</v>
      </c>
      <c r="D13" s="12">
        <f t="shared" si="9"/>
        <v>46</v>
      </c>
      <c r="E13" s="30">
        <f t="shared" si="9"/>
        <v>21</v>
      </c>
      <c r="F13" s="20">
        <f t="shared" si="1"/>
        <v>983905</v>
      </c>
      <c r="G13" s="20">
        <f t="shared" si="2"/>
        <v>994777</v>
      </c>
      <c r="H13" s="19">
        <f t="shared" si="5"/>
        <v>0.99501031007069907</v>
      </c>
      <c r="I13" s="19">
        <f t="shared" si="5"/>
        <v>0.99910512339454516</v>
      </c>
      <c r="J13" s="19">
        <f t="shared" si="6"/>
        <v>0.9999955348432138</v>
      </c>
      <c r="L13" s="12"/>
      <c r="M13" s="12"/>
      <c r="O13" s="19">
        <f t="shared" si="3"/>
        <v>0.49941864306005151</v>
      </c>
      <c r="P13" s="19">
        <f t="shared" si="4"/>
        <v>0.49991053271235664</v>
      </c>
      <c r="Q13" s="29"/>
      <c r="R13" s="19">
        <f>PRODUCT(O$7:O12)</f>
        <v>1.5547036094854673E-2</v>
      </c>
      <c r="S13" s="19">
        <f>PRODUCT(P$7:P12)</f>
        <v>1.5611017553039768E-2</v>
      </c>
      <c r="T13" s="19">
        <f t="shared" si="7"/>
        <v>3.0915348594519922E-2</v>
      </c>
      <c r="V13" s="12"/>
      <c r="W13" s="12"/>
    </row>
    <row r="14" spans="2:25" x14ac:dyDescent="0.25">
      <c r="B14" s="3">
        <f t="shared" si="8"/>
        <v>7</v>
      </c>
      <c r="C14" s="19">
        <f t="shared" si="0"/>
        <v>0.81309151134335378</v>
      </c>
      <c r="D14" s="12">
        <f t="shared" si="9"/>
        <v>47</v>
      </c>
      <c r="E14" s="30">
        <f t="shared" si="9"/>
        <v>22</v>
      </c>
      <c r="F14" s="20">
        <f t="shared" si="1"/>
        <v>982761</v>
      </c>
      <c r="G14" s="20">
        <f t="shared" si="2"/>
        <v>994599</v>
      </c>
      <c r="H14" s="19">
        <f t="shared" si="5"/>
        <v>0.99385339777253934</v>
      </c>
      <c r="I14" s="19">
        <f t="shared" si="5"/>
        <v>0.99892634894362375</v>
      </c>
      <c r="J14" s="19">
        <f t="shared" si="6"/>
        <v>0.99999340069402542</v>
      </c>
      <c r="L14" s="12"/>
      <c r="M14" s="12"/>
      <c r="O14" s="19">
        <f t="shared" si="3"/>
        <v>0.49935131735996852</v>
      </c>
      <c r="P14" s="19">
        <f t="shared" si="4"/>
        <v>0.49991152213102968</v>
      </c>
      <c r="Q14" s="29"/>
      <c r="R14" s="19">
        <f>PRODUCT(O$7:O13)</f>
        <v>7.7644796700979627E-3</v>
      </c>
      <c r="S14" s="19">
        <f>PRODUCT(P$7:P13)</f>
        <v>7.8041121011220606E-3</v>
      </c>
      <c r="T14" s="19">
        <f t="shared" si="7"/>
        <v>1.5507996901467695E-2</v>
      </c>
      <c r="V14" s="12"/>
      <c r="W14" s="12"/>
    </row>
    <row r="15" spans="2:25" x14ac:dyDescent="0.25">
      <c r="B15" s="3">
        <f t="shared" si="8"/>
        <v>8</v>
      </c>
      <c r="C15" s="19">
        <f t="shared" si="0"/>
        <v>0.78940923431393573</v>
      </c>
      <c r="D15" s="12">
        <f t="shared" si="9"/>
        <v>48</v>
      </c>
      <c r="E15" s="30">
        <f t="shared" si="9"/>
        <v>23</v>
      </c>
      <c r="F15" s="20">
        <f t="shared" si="1"/>
        <v>981486</v>
      </c>
      <c r="G15" s="20">
        <f t="shared" si="2"/>
        <v>994423</v>
      </c>
      <c r="H15" s="19">
        <f t="shared" si="5"/>
        <v>0.9925640068807966</v>
      </c>
      <c r="I15" s="19">
        <f t="shared" si="5"/>
        <v>0.99874958319439811</v>
      </c>
      <c r="J15" s="19">
        <f t="shared" si="6"/>
        <v>0.99999070190923756</v>
      </c>
      <c r="L15" s="12"/>
      <c r="M15" s="12"/>
      <c r="O15" s="19">
        <f t="shared" si="3"/>
        <v>0.49927762596715591</v>
      </c>
      <c r="P15" s="19">
        <f t="shared" si="4"/>
        <v>0.49990899245089865</v>
      </c>
      <c r="Q15" s="29"/>
      <c r="R15" s="19">
        <f>PRODUCT(O$7:O14)</f>
        <v>3.8772031518781113E-3</v>
      </c>
      <c r="S15" s="19">
        <f>PRODUCT(P$7:P14)</f>
        <v>3.9013655593531176E-3</v>
      </c>
      <c r="T15" s="19">
        <f t="shared" si="7"/>
        <v>7.7634423243878765E-3</v>
      </c>
      <c r="V15" s="12"/>
      <c r="W15" s="12"/>
    </row>
    <row r="16" spans="2:25" x14ac:dyDescent="0.25">
      <c r="B16" s="3">
        <f t="shared" si="8"/>
        <v>9</v>
      </c>
      <c r="C16" s="19">
        <f t="shared" si="0"/>
        <v>0.76641673234362695</v>
      </c>
      <c r="D16" s="12">
        <f t="shared" si="9"/>
        <v>49</v>
      </c>
      <c r="E16" s="30">
        <f t="shared" si="9"/>
        <v>24</v>
      </c>
      <c r="F16" s="20">
        <f t="shared" si="1"/>
        <v>980068</v>
      </c>
      <c r="G16" s="20">
        <f t="shared" si="2"/>
        <v>994242</v>
      </c>
      <c r="H16" s="19">
        <f t="shared" si="5"/>
        <v>0.99113000195178391</v>
      </c>
      <c r="I16" s="19">
        <f t="shared" si="5"/>
        <v>0.99856779569093312</v>
      </c>
      <c r="J16" s="19">
        <f t="shared" si="6"/>
        <v>0.99998729635057393</v>
      </c>
      <c r="L16" s="12"/>
      <c r="M16" s="12"/>
      <c r="O16" s="19">
        <f t="shared" si="3"/>
        <v>0.4991980148316239</v>
      </c>
      <c r="P16" s="19">
        <f t="shared" si="4"/>
        <v>0.4999079700917885</v>
      </c>
      <c r="Q16" s="29"/>
      <c r="R16" s="19">
        <f>PRODUCT(O$7:O15)</f>
        <v>1.9358007850620777E-3</v>
      </c>
      <c r="S16" s="19">
        <f>PRODUCT(P$7:P15)</f>
        <v>1.9503277259588535E-3</v>
      </c>
      <c r="T16" s="19">
        <f t="shared" si="7"/>
        <v>3.8823530650778917E-3</v>
      </c>
      <c r="V16" s="12"/>
      <c r="W16" s="12"/>
    </row>
    <row r="17" spans="2:23" x14ac:dyDescent="0.25">
      <c r="B17" s="3">
        <f t="shared" si="8"/>
        <v>10</v>
      </c>
      <c r="C17" s="19">
        <f t="shared" si="0"/>
        <v>0.74409391489672516</v>
      </c>
      <c r="D17" s="12">
        <f t="shared" si="9"/>
        <v>50</v>
      </c>
      <c r="E17" s="30">
        <f t="shared" si="9"/>
        <v>25</v>
      </c>
      <c r="F17" s="20">
        <f t="shared" si="1"/>
        <v>978496</v>
      </c>
      <c r="G17" s="20">
        <f t="shared" si="2"/>
        <v>994059</v>
      </c>
      <c r="H17" s="19">
        <f t="shared" si="5"/>
        <v>0.98954025882878816</v>
      </c>
      <c r="I17" s="19">
        <f t="shared" si="5"/>
        <v>0.99838399948577239</v>
      </c>
      <c r="J17" s="19">
        <f t="shared" si="6"/>
        <v>0.99998309705288857</v>
      </c>
      <c r="L17" s="12"/>
      <c r="M17" s="12"/>
      <c r="O17" s="19">
        <f t="shared" si="3"/>
        <v>0.49910679246517103</v>
      </c>
      <c r="P17" s="19">
        <f t="shared" si="4"/>
        <v>0.49990292326713004</v>
      </c>
      <c r="Q17" s="29"/>
      <c r="R17" s="19">
        <f>PRODUCT(O$7:O16)</f>
        <v>9.6634790901248832E-4</v>
      </c>
      <c r="S17" s="19">
        <f>PRODUCT(P$7:P16)</f>
        <v>9.7498437449782438E-4</v>
      </c>
      <c r="T17" s="19">
        <f t="shared" si="7"/>
        <v>1.9403901093986969E-3</v>
      </c>
      <c r="V17" s="12"/>
      <c r="W17" s="12"/>
    </row>
    <row r="18" spans="2:23" x14ac:dyDescent="0.25">
      <c r="B18" s="3">
        <f t="shared" si="8"/>
        <v>11</v>
      </c>
      <c r="C18" s="19">
        <f t="shared" si="0"/>
        <v>0.72242127659876232</v>
      </c>
      <c r="D18" s="12">
        <f t="shared" si="9"/>
        <v>51</v>
      </c>
      <c r="E18" s="30">
        <f t="shared" si="9"/>
        <v>26</v>
      </c>
      <c r="F18" s="20">
        <f t="shared" si="1"/>
        <v>976748</v>
      </c>
      <c r="G18" s="20">
        <f t="shared" si="2"/>
        <v>993866</v>
      </c>
      <c r="H18" s="19">
        <f t="shared" si="5"/>
        <v>0.98777252919838321</v>
      </c>
      <c r="I18" s="19">
        <f t="shared" si="5"/>
        <v>0.99819015977213288</v>
      </c>
      <c r="J18" s="19">
        <f t="shared" si="6"/>
        <v>0.99997787023145801</v>
      </c>
      <c r="L18" s="12"/>
      <c r="M18" s="12"/>
      <c r="O18" s="19">
        <f t="shared" si="3"/>
        <v>0.4990084443479792</v>
      </c>
      <c r="P18" s="19">
        <f t="shared" si="4"/>
        <v>0.49989787355639492</v>
      </c>
      <c r="Q18" s="29"/>
      <c r="R18" s="19">
        <f>PRODUCT(O$7:O17)</f>
        <v>4.82310805272648E-4</v>
      </c>
      <c r="S18" s="19">
        <f>PRODUCT(P$7:P17)</f>
        <v>4.873975389512367E-4</v>
      </c>
      <c r="T18" s="19">
        <f t="shared" si="7"/>
        <v>9.6947326712438532E-4</v>
      </c>
      <c r="V18" s="12"/>
      <c r="W18" s="12"/>
    </row>
    <row r="19" spans="2:23" x14ac:dyDescent="0.25">
      <c r="B19" s="3">
        <f t="shared" si="8"/>
        <v>12</v>
      </c>
      <c r="C19" s="19">
        <f t="shared" si="0"/>
        <v>0.70137988019297326</v>
      </c>
      <c r="D19" s="12">
        <f t="shared" si="9"/>
        <v>52</v>
      </c>
      <c r="E19" s="30">
        <f t="shared" si="9"/>
        <v>27</v>
      </c>
      <c r="F19" s="20">
        <f t="shared" si="1"/>
        <v>974811</v>
      </c>
      <c r="G19" s="20">
        <f t="shared" si="2"/>
        <v>993663</v>
      </c>
      <c r="H19" s="19">
        <f t="shared" si="5"/>
        <v>0.98581366632990808</v>
      </c>
      <c r="I19" s="19">
        <f t="shared" si="5"/>
        <v>0.99798627655001471</v>
      </c>
      <c r="J19" s="19">
        <f t="shared" si="6"/>
        <v>0.99997143264721933</v>
      </c>
      <c r="L19" s="12"/>
      <c r="M19" s="12"/>
      <c r="O19" s="19">
        <f t="shared" si="3"/>
        <v>0.49888491204961782</v>
      </c>
      <c r="P19" s="19">
        <f t="shared" si="4"/>
        <v>0.49989181442803043</v>
      </c>
      <c r="Q19" s="29"/>
      <c r="R19" s="19">
        <f>PRODUCT(O$7:O18)</f>
        <v>2.4067716463132519E-4</v>
      </c>
      <c r="S19" s="19">
        <f>PRODUCT(P$7:P18)</f>
        <v>2.4364899329834341E-4</v>
      </c>
      <c r="T19" s="19">
        <f t="shared" si="7"/>
        <v>4.8426751718079627E-4</v>
      </c>
      <c r="V19" s="12"/>
      <c r="W19" s="12"/>
    </row>
    <row r="20" spans="2:23" x14ac:dyDescent="0.25">
      <c r="B20" s="3">
        <f t="shared" si="8"/>
        <v>13</v>
      </c>
      <c r="C20" s="19">
        <f t="shared" si="0"/>
        <v>0.68095133999317792</v>
      </c>
      <c r="D20" s="12">
        <f t="shared" si="9"/>
        <v>53</v>
      </c>
      <c r="E20" s="30">
        <f t="shared" si="9"/>
        <v>28</v>
      </c>
      <c r="F20" s="20">
        <f t="shared" si="1"/>
        <v>972637</v>
      </c>
      <c r="G20" s="20">
        <f t="shared" si="2"/>
        <v>993448</v>
      </c>
      <c r="H20" s="19">
        <f t="shared" si="5"/>
        <v>0.98361512844861498</v>
      </c>
      <c r="I20" s="19">
        <f t="shared" si="5"/>
        <v>0.997770341117722</v>
      </c>
      <c r="J20" s="19">
        <f t="shared" si="6"/>
        <v>0.99996346732561037</v>
      </c>
      <c r="L20" s="12"/>
      <c r="M20" s="12"/>
      <c r="O20" s="19">
        <f t="shared" si="3"/>
        <v>0.49875852964672329</v>
      </c>
      <c r="P20" s="19">
        <f t="shared" si="4"/>
        <v>0.49988222836021612</v>
      </c>
      <c r="Q20" s="29"/>
      <c r="R20" s="19">
        <f>PRODUCT(O$7:O19)</f>
        <v>1.2007020610945006E-4</v>
      </c>
      <c r="S20" s="19">
        <f>PRODUCT(P$7:P19)</f>
        <v>1.2179813734347191E-4</v>
      </c>
      <c r="T20" s="19">
        <f t="shared" si="7"/>
        <v>2.4185371912546742E-4</v>
      </c>
      <c r="V20" s="12"/>
      <c r="W20" s="12"/>
    </row>
    <row r="21" spans="2:23" x14ac:dyDescent="0.25">
      <c r="B21" s="3">
        <f t="shared" si="8"/>
        <v>14</v>
      </c>
      <c r="C21" s="19">
        <f t="shared" si="0"/>
        <v>0.66111780581861923</v>
      </c>
      <c r="D21" s="12">
        <f t="shared" si="9"/>
        <v>54</v>
      </c>
      <c r="E21" s="30">
        <f t="shared" si="9"/>
        <v>29</v>
      </c>
      <c r="F21" s="20">
        <f t="shared" si="1"/>
        <v>970222</v>
      </c>
      <c r="G21" s="20">
        <f t="shared" si="2"/>
        <v>993214</v>
      </c>
      <c r="H21" s="19">
        <f t="shared" si="5"/>
        <v>0.98117287040660817</v>
      </c>
      <c r="I21" s="19">
        <f t="shared" si="5"/>
        <v>0.99753532301931969</v>
      </c>
      <c r="J21" s="19">
        <f t="shared" si="6"/>
        <v>0.99995359720707888</v>
      </c>
      <c r="L21" s="12"/>
      <c r="M21" s="12"/>
      <c r="O21" s="19">
        <f t="shared" si="3"/>
        <v>0.4986214495239234</v>
      </c>
      <c r="P21" s="19">
        <f t="shared" si="4"/>
        <v>0.49986709812789593</v>
      </c>
      <c r="Q21" s="29"/>
      <c r="R21" s="19">
        <f>PRODUCT(O$7:O20)</f>
        <v>5.9886039453528324E-5</v>
      </c>
      <c r="S21" s="19">
        <f>PRODUCT(P$7:P20)</f>
        <v>6.0884724305378392E-5</v>
      </c>
      <c r="T21" s="19">
        <f t="shared" si="7"/>
        <v>1.2076711761390485E-4</v>
      </c>
      <c r="V21" s="12"/>
      <c r="W21" s="12"/>
    </row>
    <row r="22" spans="2:23" x14ac:dyDescent="0.25">
      <c r="B22" s="3">
        <f t="shared" si="8"/>
        <v>15</v>
      </c>
      <c r="C22" s="19">
        <f t="shared" si="0"/>
        <v>0.64186194739671765</v>
      </c>
      <c r="D22" s="12">
        <f t="shared" si="9"/>
        <v>55</v>
      </c>
      <c r="E22" s="30">
        <f t="shared" si="9"/>
        <v>30</v>
      </c>
      <c r="F22" s="20">
        <f t="shared" si="1"/>
        <v>967547</v>
      </c>
      <c r="G22" s="20">
        <f t="shared" si="2"/>
        <v>992950</v>
      </c>
      <c r="H22" s="19">
        <f t="shared" si="5"/>
        <v>0.97846767775138321</v>
      </c>
      <c r="I22" s="19">
        <f t="shared" si="5"/>
        <v>0.99727017439548127</v>
      </c>
      <c r="J22" s="19">
        <f t="shared" si="6"/>
        <v>0.99994122051540102</v>
      </c>
      <c r="L22" s="12"/>
      <c r="M22" s="12"/>
      <c r="O22" s="19">
        <f t="shared" si="3"/>
        <v>0.49848689521025852</v>
      </c>
      <c r="P22" s="19">
        <f t="shared" si="4"/>
        <v>0.49985598469207915</v>
      </c>
      <c r="Q22" s="29"/>
      <c r="R22" s="19">
        <f>PRODUCT(O$7:O21)</f>
        <v>2.9860463798565158E-5</v>
      </c>
      <c r="S22" s="19">
        <f>PRODUCT(P$7:P21)</f>
        <v>3.0434270458846471E-5</v>
      </c>
      <c r="T22" s="19">
        <f t="shared" si="7"/>
        <v>6.0293825475980356E-5</v>
      </c>
      <c r="V22" s="12"/>
      <c r="W22" s="12"/>
    </row>
    <row r="23" spans="2:23" x14ac:dyDescent="0.25">
      <c r="B23" s="3">
        <f t="shared" si="8"/>
        <v>16</v>
      </c>
      <c r="C23" s="19">
        <f t="shared" si="0"/>
        <v>0.62316693922011435</v>
      </c>
      <c r="D23" s="12">
        <f t="shared" si="9"/>
        <v>56</v>
      </c>
      <c r="E23" s="30">
        <f t="shared" si="9"/>
        <v>31</v>
      </c>
      <c r="F23" s="20">
        <f t="shared" si="1"/>
        <v>964619</v>
      </c>
      <c r="G23" s="20">
        <f t="shared" si="2"/>
        <v>992664</v>
      </c>
      <c r="H23" s="19">
        <f t="shared" si="5"/>
        <v>0.97550662949175748</v>
      </c>
      <c r="I23" s="19">
        <f t="shared" si="5"/>
        <v>0.99698293005298955</v>
      </c>
      <c r="J23" s="19">
        <f t="shared" si="6"/>
        <v>0.9999261017879385</v>
      </c>
      <c r="L23" s="12"/>
      <c r="M23" s="12"/>
      <c r="O23" s="19">
        <f t="shared" si="3"/>
        <v>0.49832680052953549</v>
      </c>
      <c r="P23" s="19">
        <f t="shared" si="4"/>
        <v>0.49984435821184209</v>
      </c>
      <c r="Q23" s="29"/>
      <c r="R23" s="19">
        <f>PRODUCT(O$7:O22)</f>
        <v>1.4885049888485067E-5</v>
      </c>
      <c r="S23" s="19">
        <f>PRODUCT(P$7:P22)</f>
        <v>1.5212752228591758E-5</v>
      </c>
      <c r="T23" s="19">
        <f t="shared" si="7"/>
        <v>3.0097575674500962E-5</v>
      </c>
      <c r="V23" s="12"/>
      <c r="W23" s="12"/>
    </row>
    <row r="24" spans="2:23" x14ac:dyDescent="0.25">
      <c r="B24" s="3">
        <f t="shared" si="8"/>
        <v>17</v>
      </c>
      <c r="C24" s="19">
        <f t="shared" si="0"/>
        <v>0.60501644584477121</v>
      </c>
      <c r="D24" s="12">
        <f t="shared" si="9"/>
        <v>57</v>
      </c>
      <c r="E24" s="30">
        <f t="shared" si="9"/>
        <v>32</v>
      </c>
      <c r="F24" s="20">
        <f t="shared" si="1"/>
        <v>961391</v>
      </c>
      <c r="G24" s="20">
        <f t="shared" si="2"/>
        <v>992355</v>
      </c>
      <c r="H24" s="19">
        <f t="shared" si="5"/>
        <v>0.97224219513995702</v>
      </c>
      <c r="I24" s="19">
        <f t="shared" si="5"/>
        <v>0.99667258564099681</v>
      </c>
      <c r="J24" s="19">
        <f t="shared" si="6"/>
        <v>0.99990763828153439</v>
      </c>
      <c r="L24" s="12"/>
      <c r="M24" s="12"/>
      <c r="O24" s="19">
        <f t="shared" si="3"/>
        <v>0.49814279517906868</v>
      </c>
      <c r="P24" s="19">
        <f t="shared" si="4"/>
        <v>0.49983171344932004</v>
      </c>
      <c r="Q24" s="29"/>
      <c r="R24" s="19">
        <f>PRODUCT(O$7:O23)</f>
        <v>7.4176192866512826E-6</v>
      </c>
      <c r="S24" s="19">
        <f>PRODUCT(P$7:P23)</f>
        <v>7.6040083743362175E-6</v>
      </c>
      <c r="T24" s="19">
        <f t="shared" si="7"/>
        <v>1.5021571257348326E-5</v>
      </c>
      <c r="V24" s="12"/>
      <c r="W24" s="12"/>
    </row>
    <row r="25" spans="2:23" x14ac:dyDescent="0.25">
      <c r="B25" s="3">
        <f t="shared" si="8"/>
        <v>18</v>
      </c>
      <c r="C25" s="19">
        <f t="shared" si="0"/>
        <v>0.5873946076162827</v>
      </c>
      <c r="D25" s="12">
        <f t="shared" ref="D25:E40" si="10">D24+1</f>
        <v>58</v>
      </c>
      <c r="E25" s="30">
        <f t="shared" si="10"/>
        <v>33</v>
      </c>
      <c r="F25" s="20">
        <f t="shared" si="1"/>
        <v>957820</v>
      </c>
      <c r="G25" s="20">
        <f t="shared" si="2"/>
        <v>992021</v>
      </c>
      <c r="H25" s="19">
        <f t="shared" si="5"/>
        <v>0.96863088935610342</v>
      </c>
      <c r="I25" s="19">
        <f t="shared" si="5"/>
        <v>0.9963371324578072</v>
      </c>
      <c r="J25" s="19">
        <f t="shared" si="6"/>
        <v>0.99988509910279488</v>
      </c>
      <c r="L25" s="12"/>
      <c r="M25" s="12"/>
      <c r="O25" s="19">
        <f t="shared" si="3"/>
        <v>0.49794115804639705</v>
      </c>
      <c r="P25" s="19">
        <f t="shared" si="4"/>
        <v>0.4998200642929938</v>
      </c>
      <c r="Q25" s="29"/>
      <c r="R25" s="19">
        <f>PRODUCT(O$7:O24)</f>
        <v>3.6950336050266392E-6</v>
      </c>
      <c r="S25" s="19">
        <f>PRODUCT(P$7:P24)</f>
        <v>3.8007245348274501E-6</v>
      </c>
      <c r="T25" s="19">
        <f t="shared" si="7"/>
        <v>7.49574409604921E-6</v>
      </c>
      <c r="V25" s="12"/>
      <c r="W25" s="12"/>
    </row>
    <row r="26" spans="2:23" x14ac:dyDescent="0.25">
      <c r="B26" s="3">
        <f t="shared" si="8"/>
        <v>19</v>
      </c>
      <c r="C26" s="19">
        <f t="shared" si="0"/>
        <v>0.57028602681192497</v>
      </c>
      <c r="D26" s="12">
        <f t="shared" si="10"/>
        <v>59</v>
      </c>
      <c r="E26" s="30">
        <f t="shared" si="10"/>
        <v>34</v>
      </c>
      <c r="F26" s="20">
        <f t="shared" si="1"/>
        <v>953876</v>
      </c>
      <c r="G26" s="20">
        <f t="shared" si="2"/>
        <v>991664</v>
      </c>
      <c r="H26" s="19">
        <f t="shared" si="5"/>
        <v>0.96464237353097926</v>
      </c>
      <c r="I26" s="19">
        <f t="shared" si="5"/>
        <v>0.99597857920511657</v>
      </c>
      <c r="J26" s="19">
        <f t="shared" si="6"/>
        <v>0.99985781210565972</v>
      </c>
      <c r="L26" s="12"/>
      <c r="M26" s="12"/>
      <c r="O26" s="19">
        <f t="shared" si="3"/>
        <v>0.49772297447466968</v>
      </c>
      <c r="P26" s="19">
        <f t="shared" si="4"/>
        <v>0.49980436922183319</v>
      </c>
      <c r="Q26" s="29"/>
      <c r="R26" s="19">
        <f>PRODUCT(O$7:O25)</f>
        <v>1.839909312307318E-6</v>
      </c>
      <c r="S26" s="19">
        <f>PRODUCT(P$7:P25)</f>
        <v>1.8996783813574151E-6</v>
      </c>
      <c r="T26" s="19">
        <f t="shared" si="7"/>
        <v>3.7395841984287891E-6</v>
      </c>
      <c r="V26" s="12"/>
      <c r="W26" s="12"/>
    </row>
    <row r="27" spans="2:23" x14ac:dyDescent="0.25">
      <c r="B27" s="3">
        <f t="shared" si="8"/>
        <v>20</v>
      </c>
      <c r="C27" s="19">
        <f t="shared" si="0"/>
        <v>0.55367575418633497</v>
      </c>
      <c r="D27" s="12">
        <f t="shared" si="10"/>
        <v>60</v>
      </c>
      <c r="E27" s="30">
        <f t="shared" si="10"/>
        <v>35</v>
      </c>
      <c r="F27" s="20">
        <f t="shared" si="1"/>
        <v>949532</v>
      </c>
      <c r="G27" s="20">
        <f t="shared" si="2"/>
        <v>991276</v>
      </c>
      <c r="H27" s="19">
        <f t="shared" si="5"/>
        <v>0.96024934291628872</v>
      </c>
      <c r="I27" s="19">
        <f t="shared" si="5"/>
        <v>0.9955888910761419</v>
      </c>
      <c r="J27" s="19">
        <f t="shared" si="6"/>
        <v>0.99982465552180888</v>
      </c>
      <c r="L27" s="12"/>
      <c r="M27" s="12"/>
      <c r="O27" s="19">
        <f t="shared" si="3"/>
        <v>0.49748297055812757</v>
      </c>
      <c r="P27" s="19">
        <f t="shared" si="4"/>
        <v>0.49978663863545569</v>
      </c>
      <c r="Q27" s="29"/>
      <c r="R27" s="19">
        <f>PRODUCT(O$7:O26)</f>
        <v>9.1576513568524228E-7</v>
      </c>
      <c r="S27" s="19">
        <f>PRODUCT(P$7:P26)</f>
        <v>9.4946755511869591E-7</v>
      </c>
      <c r="T27" s="19">
        <f t="shared" si="7"/>
        <v>1.8652318213146538E-6</v>
      </c>
      <c r="V27" s="12"/>
      <c r="W27" s="12"/>
    </row>
    <row r="28" spans="2:23" x14ac:dyDescent="0.25">
      <c r="B28" s="3">
        <f t="shared" si="8"/>
        <v>21</v>
      </c>
      <c r="C28" s="19">
        <f t="shared" si="0"/>
        <v>0.5375492759090631</v>
      </c>
      <c r="D28" s="12">
        <f t="shared" si="10"/>
        <v>61</v>
      </c>
      <c r="E28" s="30">
        <f t="shared" si="10"/>
        <v>36</v>
      </c>
      <c r="F28" s="20">
        <f t="shared" si="1"/>
        <v>944752</v>
      </c>
      <c r="G28" s="20">
        <f t="shared" si="2"/>
        <v>990853</v>
      </c>
      <c r="H28" s="19">
        <f t="shared" si="5"/>
        <v>0.95541539118097085</v>
      </c>
      <c r="I28" s="19">
        <f t="shared" si="5"/>
        <v>0.99516405066749158</v>
      </c>
      <c r="J28" s="19">
        <f t="shared" si="6"/>
        <v>0.99978439109074158</v>
      </c>
      <c r="L28" s="12"/>
      <c r="M28" s="12"/>
      <c r="O28" s="19">
        <f t="shared" si="3"/>
        <v>0.49721884685081374</v>
      </c>
      <c r="P28" s="19">
        <f t="shared" si="4"/>
        <v>0.49977342754172416</v>
      </c>
      <c r="Q28" s="29"/>
      <c r="R28" s="19">
        <f>PRODUCT(O$7:O27)</f>
        <v>4.555775600342611E-7</v>
      </c>
      <c r="S28" s="19">
        <f>PRODUCT(P$7:P27)</f>
        <v>4.7453119786619728E-7</v>
      </c>
      <c r="T28" s="19">
        <f t="shared" si="7"/>
        <v>9.3010854171469311E-7</v>
      </c>
      <c r="V28" s="12"/>
      <c r="W28" s="12"/>
    </row>
    <row r="29" spans="2:23" x14ac:dyDescent="0.25">
      <c r="B29" s="3">
        <f t="shared" si="8"/>
        <v>22</v>
      </c>
      <c r="C29" s="19">
        <f t="shared" si="0"/>
        <v>0.52189250088258554</v>
      </c>
      <c r="D29" s="12">
        <f t="shared" si="10"/>
        <v>62</v>
      </c>
      <c r="E29" s="30">
        <f t="shared" si="10"/>
        <v>37</v>
      </c>
      <c r="F29" s="20">
        <f t="shared" si="1"/>
        <v>939497</v>
      </c>
      <c r="G29" s="20">
        <f t="shared" si="2"/>
        <v>990404</v>
      </c>
      <c r="H29" s="19">
        <f t="shared" si="5"/>
        <v>0.9501010781330429</v>
      </c>
      <c r="I29" s="19">
        <f t="shared" si="5"/>
        <v>0.99471309713679656</v>
      </c>
      <c r="J29" s="19">
        <f t="shared" si="6"/>
        <v>0.99973618924711094</v>
      </c>
      <c r="L29" s="12"/>
      <c r="M29" s="12"/>
      <c r="O29" s="19">
        <f t="shared" si="3"/>
        <v>0.49693186886174195</v>
      </c>
      <c r="P29" s="19">
        <f t="shared" si="4"/>
        <v>0.49975666495692667</v>
      </c>
      <c r="Q29" s="29"/>
      <c r="R29" s="19">
        <f>PRODUCT(O$7:O28)</f>
        <v>2.2652174905134267E-7</v>
      </c>
      <c r="S29" s="19">
        <f>PRODUCT(P$7:P28)</f>
        <v>2.3715808323306953E-7</v>
      </c>
      <c r="T29" s="19">
        <f t="shared" si="7"/>
        <v>4.6367977856294834E-7</v>
      </c>
      <c r="V29" s="12"/>
      <c r="W29" s="12"/>
    </row>
    <row r="30" spans="2:23" x14ac:dyDescent="0.25">
      <c r="B30" s="3">
        <f t="shared" si="8"/>
        <v>23</v>
      </c>
      <c r="C30" s="19">
        <f t="shared" si="0"/>
        <v>0.50669174842969467</v>
      </c>
      <c r="D30" s="12">
        <f t="shared" si="10"/>
        <v>63</v>
      </c>
      <c r="E30" s="30">
        <f t="shared" si="10"/>
        <v>38</v>
      </c>
      <c r="F30" s="20">
        <f t="shared" si="1"/>
        <v>933732</v>
      </c>
      <c r="G30" s="20">
        <f t="shared" si="2"/>
        <v>989922</v>
      </c>
      <c r="H30" s="19">
        <f t="shared" si="5"/>
        <v>0.94427100872841785</v>
      </c>
      <c r="I30" s="19">
        <f t="shared" si="5"/>
        <v>0.99422900002812187</v>
      </c>
      <c r="J30" s="19">
        <f t="shared" si="6"/>
        <v>0.99967838799293907</v>
      </c>
      <c r="L30" s="12"/>
      <c r="M30" s="12"/>
      <c r="O30" s="19">
        <f t="shared" si="3"/>
        <v>0.49663929264499879</v>
      </c>
      <c r="P30" s="19">
        <f t="shared" si="4"/>
        <v>0.49973836322457726</v>
      </c>
      <c r="Q30" s="29"/>
      <c r="R30" s="19">
        <f>PRODUCT(O$7:O29)</f>
        <v>1.1256587609391424E-7</v>
      </c>
      <c r="S30" s="19">
        <f>PRODUCT(P$7:P29)</f>
        <v>1.1852133274413605E-7</v>
      </c>
      <c r="T30" s="19">
        <f t="shared" si="7"/>
        <v>2.3108719549659263E-7</v>
      </c>
      <c r="V30" s="12"/>
      <c r="W30" s="12"/>
    </row>
    <row r="31" spans="2:23" x14ac:dyDescent="0.25">
      <c r="B31" s="3">
        <f t="shared" si="8"/>
        <v>24</v>
      </c>
      <c r="C31" s="19">
        <f t="shared" si="0"/>
        <v>0.49193373633950943</v>
      </c>
      <c r="D31" s="12">
        <f t="shared" si="10"/>
        <v>64</v>
      </c>
      <c r="E31" s="30">
        <f t="shared" si="10"/>
        <v>39</v>
      </c>
      <c r="F31" s="20">
        <f t="shared" si="1"/>
        <v>927456</v>
      </c>
      <c r="G31" s="20">
        <f t="shared" si="2"/>
        <v>989404</v>
      </c>
      <c r="H31" s="19">
        <f t="shared" si="5"/>
        <v>0.93792417168012188</v>
      </c>
      <c r="I31" s="19">
        <f t="shared" si="5"/>
        <v>0.99370874628892358</v>
      </c>
      <c r="J31" s="19">
        <f t="shared" si="6"/>
        <v>0.99960946521471439</v>
      </c>
      <c r="L31" s="12"/>
      <c r="M31" s="12"/>
      <c r="O31" s="19">
        <f t="shared" si="3"/>
        <v>0.49633567522340682</v>
      </c>
      <c r="P31" s="19">
        <f t="shared" si="4"/>
        <v>0.49971447457257095</v>
      </c>
      <c r="Q31" s="29"/>
      <c r="R31" s="19">
        <f>PRODUCT(O$7:O30)</f>
        <v>5.5904637079246149E-8</v>
      </c>
      <c r="S31" s="19">
        <f>PRODUCT(P$7:P30)</f>
        <v>5.9229656832750044E-8</v>
      </c>
      <c r="T31" s="19">
        <f t="shared" si="7"/>
        <v>1.1513429060078372E-7</v>
      </c>
      <c r="V31" s="12"/>
      <c r="W31" s="12"/>
    </row>
    <row r="32" spans="2:23" x14ac:dyDescent="0.25">
      <c r="B32" s="3">
        <f t="shared" si="8"/>
        <v>25</v>
      </c>
      <c r="C32" s="19">
        <f t="shared" si="0"/>
        <v>0.47760556926165965</v>
      </c>
      <c r="D32" s="12">
        <f t="shared" si="10"/>
        <v>65</v>
      </c>
      <c r="E32" s="30">
        <f t="shared" si="10"/>
        <v>40</v>
      </c>
      <c r="F32" s="20">
        <f t="shared" si="1"/>
        <v>920659</v>
      </c>
      <c r="G32" s="20">
        <f t="shared" si="2"/>
        <v>988839</v>
      </c>
      <c r="H32" s="19">
        <f t="shared" si="5"/>
        <v>0.93105045411841558</v>
      </c>
      <c r="I32" s="19">
        <f t="shared" si="5"/>
        <v>0.99314128805987534</v>
      </c>
      <c r="J32" s="19">
        <f t="shared" si="6"/>
        <v>0.99952709492639569</v>
      </c>
      <c r="L32" s="12"/>
      <c r="M32" s="12"/>
      <c r="O32" s="19">
        <f t="shared" si="3"/>
        <v>0.4960289314501895</v>
      </c>
      <c r="P32" s="19">
        <f t="shared" si="4"/>
        <v>0.49967992767275565</v>
      </c>
      <c r="Q32" s="29"/>
      <c r="R32" s="19">
        <f>PRODUCT(O$7:O31)</f>
        <v>2.7747465792847144E-8</v>
      </c>
      <c r="S32" s="19">
        <f>PRODUCT(P$7:P31)</f>
        <v>2.9597916843291376E-8</v>
      </c>
      <c r="T32" s="19">
        <f t="shared" si="7"/>
        <v>5.7345381814871339E-8</v>
      </c>
      <c r="V32" s="12"/>
      <c r="W32" s="12"/>
    </row>
    <row r="33" spans="2:23" x14ac:dyDescent="0.25">
      <c r="B33" s="3">
        <f t="shared" si="8"/>
        <v>26</v>
      </c>
      <c r="C33" s="19">
        <f t="shared" si="0"/>
        <v>0.46369472743850448</v>
      </c>
      <c r="D33" s="12">
        <f t="shared" si="10"/>
        <v>66</v>
      </c>
      <c r="E33" s="30">
        <f t="shared" si="10"/>
        <v>41</v>
      </c>
      <c r="F33" s="20">
        <f t="shared" si="1"/>
        <v>913347</v>
      </c>
      <c r="G33" s="20">
        <f t="shared" si="2"/>
        <v>988206</v>
      </c>
      <c r="H33" s="19">
        <f t="shared" si="5"/>
        <v>0.92365592376514272</v>
      </c>
      <c r="I33" s="19">
        <f t="shared" si="5"/>
        <v>0.99250553397317176</v>
      </c>
      <c r="J33" s="19">
        <f t="shared" si="6"/>
        <v>0.99942784191430833</v>
      </c>
      <c r="L33" s="12"/>
      <c r="M33" s="12"/>
      <c r="O33" s="19">
        <f t="shared" si="3"/>
        <v>0.49569167030712313</v>
      </c>
      <c r="P33" s="19">
        <f t="shared" si="4"/>
        <v>0.49964734073664802</v>
      </c>
      <c r="Q33" s="29"/>
      <c r="R33" s="19">
        <f>PRODUCT(O$7:O32)</f>
        <v>1.3763545807676654E-8</v>
      </c>
      <c r="S33" s="19">
        <f>PRODUCT(P$7:P32)</f>
        <v>1.478948494752007E-8</v>
      </c>
      <c r="T33" s="19">
        <f t="shared" si="7"/>
        <v>2.8553030551640967E-8</v>
      </c>
      <c r="V33" s="12"/>
      <c r="W33" s="12"/>
    </row>
    <row r="34" spans="2:23" x14ac:dyDescent="0.25">
      <c r="B34" s="3">
        <f t="shared" si="8"/>
        <v>27</v>
      </c>
      <c r="C34" s="19">
        <f t="shared" si="0"/>
        <v>0.45018905576553836</v>
      </c>
      <c r="D34" s="12">
        <f t="shared" si="10"/>
        <v>67</v>
      </c>
      <c r="E34" s="30">
        <f t="shared" si="10"/>
        <v>42</v>
      </c>
      <c r="F34" s="20">
        <f t="shared" si="1"/>
        <v>905477</v>
      </c>
      <c r="G34" s="20">
        <f t="shared" si="2"/>
        <v>987509</v>
      </c>
      <c r="H34" s="19">
        <f t="shared" si="5"/>
        <v>0.91569709528042487</v>
      </c>
      <c r="I34" s="19">
        <f t="shared" si="5"/>
        <v>0.99180550143220436</v>
      </c>
      <c r="J34" s="19">
        <f t="shared" si="6"/>
        <v>0.99930917996801427</v>
      </c>
      <c r="L34" s="12"/>
      <c r="M34" s="12"/>
      <c r="O34" s="19">
        <f t="shared" si="3"/>
        <v>0.49533119007992471</v>
      </c>
      <c r="P34" s="19">
        <f t="shared" si="4"/>
        <v>0.49961164910902078</v>
      </c>
      <c r="Q34" s="29"/>
      <c r="R34" s="19">
        <f>PRODUCT(O$7:O33)</f>
        <v>6.8224750107558426E-9</v>
      </c>
      <c r="S34" s="19">
        <f>PRODUCT(P$7:P33)</f>
        <v>7.3895268248930874E-9</v>
      </c>
      <c r="T34" s="19">
        <f t="shared" si="7"/>
        <v>1.4212001785234067E-8</v>
      </c>
      <c r="V34" s="12"/>
      <c r="W34" s="12"/>
    </row>
    <row r="35" spans="2:23" x14ac:dyDescent="0.25">
      <c r="B35" s="3">
        <f t="shared" si="8"/>
        <v>28</v>
      </c>
      <c r="C35" s="19">
        <f t="shared" si="0"/>
        <v>0.4370767531704256</v>
      </c>
      <c r="D35" s="12">
        <f t="shared" si="10"/>
        <v>68</v>
      </c>
      <c r="E35" s="30">
        <f t="shared" si="10"/>
        <v>43</v>
      </c>
      <c r="F35" s="20">
        <f t="shared" si="1"/>
        <v>897022</v>
      </c>
      <c r="G35" s="20">
        <f t="shared" si="2"/>
        <v>986742</v>
      </c>
      <c r="H35" s="19">
        <f t="shared" si="5"/>
        <v>0.9071466639159661</v>
      </c>
      <c r="I35" s="19">
        <f t="shared" si="5"/>
        <v>0.99103516433188577</v>
      </c>
      <c r="J35" s="19">
        <f t="shared" si="6"/>
        <v>0.99916758510077031</v>
      </c>
      <c r="L35" s="12"/>
      <c r="M35" s="12"/>
      <c r="O35" s="19">
        <f t="shared" si="3"/>
        <v>0.49491428303876606</v>
      </c>
      <c r="P35" s="19">
        <f t="shared" si="4"/>
        <v>0.49956827620593836</v>
      </c>
      <c r="Q35" s="29"/>
      <c r="R35" s="19">
        <f>PRODUCT(O$7:O34)</f>
        <v>3.3793846663682386E-9</v>
      </c>
      <c r="S35" s="19">
        <f>PRODUCT(P$7:P34)</f>
        <v>3.6918936831201815E-9</v>
      </c>
      <c r="T35" s="19">
        <f t="shared" si="7"/>
        <v>7.0712783370120909E-9</v>
      </c>
      <c r="V35" s="12"/>
      <c r="W35" s="12"/>
    </row>
    <row r="36" spans="2:23" x14ac:dyDescent="0.25">
      <c r="B36" s="3">
        <f t="shared" si="8"/>
        <v>29</v>
      </c>
      <c r="C36" s="19">
        <f t="shared" si="0"/>
        <v>0.42434636230138412</v>
      </c>
      <c r="D36" s="12">
        <f t="shared" si="10"/>
        <v>69</v>
      </c>
      <c r="E36" s="30">
        <f t="shared" si="10"/>
        <v>44</v>
      </c>
      <c r="F36" s="20">
        <f t="shared" si="1"/>
        <v>887898</v>
      </c>
      <c r="G36" s="20">
        <f t="shared" si="2"/>
        <v>985890</v>
      </c>
      <c r="H36" s="19">
        <f t="shared" si="5"/>
        <v>0.89791968156595769</v>
      </c>
      <c r="I36" s="19">
        <f t="shared" si="5"/>
        <v>0.99017945740949798</v>
      </c>
      <c r="J36" s="19">
        <f t="shared" si="6"/>
        <v>0.99899751588516639</v>
      </c>
      <c r="L36" s="12"/>
      <c r="M36" s="12"/>
      <c r="O36" s="19">
        <f t="shared" si="3"/>
        <v>0.49443967662952276</v>
      </c>
      <c r="P36" s="19">
        <f t="shared" si="4"/>
        <v>0.4995202304516731</v>
      </c>
      <c r="Q36" s="29"/>
      <c r="R36" s="19">
        <f>PRODUCT(O$7:O35)</f>
        <v>1.6725057392678365E-9</v>
      </c>
      <c r="S36" s="19">
        <f>PRODUCT(P$7:P35)</f>
        <v>1.8443529632119418E-9</v>
      </c>
      <c r="T36" s="19">
        <f t="shared" si="7"/>
        <v>3.5168586993950872E-9</v>
      </c>
      <c r="V36" s="12"/>
      <c r="W36" s="12"/>
    </row>
    <row r="37" spans="2:23" x14ac:dyDescent="0.25">
      <c r="B37" s="3">
        <f t="shared" si="8"/>
        <v>30</v>
      </c>
      <c r="C37" s="19">
        <f t="shared" si="0"/>
        <v>0.41198675951590691</v>
      </c>
      <c r="D37" s="12">
        <f t="shared" si="10"/>
        <v>70</v>
      </c>
      <c r="E37" s="30">
        <f t="shared" si="10"/>
        <v>45</v>
      </c>
      <c r="F37" s="20">
        <f t="shared" si="1"/>
        <v>878024</v>
      </c>
      <c r="G37" s="20">
        <f t="shared" si="2"/>
        <v>984944</v>
      </c>
      <c r="H37" s="19">
        <f t="shared" si="5"/>
        <v>0.8879342339855123</v>
      </c>
      <c r="I37" s="19">
        <f t="shared" si="5"/>
        <v>0.98922934150741015</v>
      </c>
      <c r="J37" s="19">
        <f t="shared" si="6"/>
        <v>0.99879297790554755</v>
      </c>
      <c r="L37" s="12"/>
      <c r="M37" s="12"/>
      <c r="O37" s="19">
        <f t="shared" si="3"/>
        <v>0.49390050841434857</v>
      </c>
      <c r="P37" s="19">
        <f t="shared" si="4"/>
        <v>0.49947255884598513</v>
      </c>
      <c r="Q37" s="29"/>
      <c r="R37" s="19">
        <f>PRODUCT(O$7:O36)</f>
        <v>8.2695319688460993E-10</v>
      </c>
      <c r="S37" s="19">
        <f>PRODUCT(P$7:P36)</f>
        <v>9.2129161721785536E-10</v>
      </c>
      <c r="T37" s="19">
        <f t="shared" si="7"/>
        <v>1.7482448133406004E-9</v>
      </c>
      <c r="V37" s="12"/>
      <c r="W37" s="12"/>
    </row>
    <row r="38" spans="2:23" x14ac:dyDescent="0.25">
      <c r="B38" s="3">
        <f t="shared" si="8"/>
        <v>31</v>
      </c>
      <c r="C38" s="19">
        <f t="shared" si="0"/>
        <v>0.39998714516107459</v>
      </c>
      <c r="D38" s="12">
        <f t="shared" si="10"/>
        <v>71</v>
      </c>
      <c r="E38" s="30">
        <f t="shared" si="10"/>
        <v>46</v>
      </c>
      <c r="F38" s="20">
        <f t="shared" si="1"/>
        <v>867313</v>
      </c>
      <c r="G38" s="20">
        <f t="shared" si="2"/>
        <v>983905</v>
      </c>
      <c r="H38" s="19">
        <f t="shared" si="5"/>
        <v>0.87710233920789937</v>
      </c>
      <c r="I38" s="19">
        <f t="shared" si="5"/>
        <v>0.98818582097647012</v>
      </c>
      <c r="J38" s="19">
        <f t="shared" si="6"/>
        <v>0.99854806503382898</v>
      </c>
      <c r="L38" s="12"/>
      <c r="M38" s="12"/>
      <c r="O38" s="19">
        <f t="shared" si="3"/>
        <v>0.4932775134236429</v>
      </c>
      <c r="P38" s="19">
        <f t="shared" si="4"/>
        <v>0.49941864306005151</v>
      </c>
      <c r="Q38" s="29"/>
      <c r="R38" s="19">
        <f>PRODUCT(O$7:O37)</f>
        <v>4.0843260437617975E-10</v>
      </c>
      <c r="S38" s="19">
        <f>PRODUCT(P$7:P37)</f>
        <v>4.6015988149515809E-10</v>
      </c>
      <c r="T38" s="19">
        <f t="shared" si="7"/>
        <v>8.6859248568339346E-10</v>
      </c>
      <c r="V38" s="12"/>
      <c r="W38" s="12"/>
    </row>
    <row r="39" spans="2:23" x14ac:dyDescent="0.25">
      <c r="B39" s="3">
        <f t="shared" si="8"/>
        <v>32</v>
      </c>
      <c r="C39" s="19">
        <f t="shared" ref="C39:C70" si="11">(1+milete_i)^-$B39</f>
        <v>0.38833703413696569</v>
      </c>
      <c r="D39" s="12">
        <f t="shared" si="10"/>
        <v>72</v>
      </c>
      <c r="E39" s="30">
        <f t="shared" si="10"/>
        <v>47</v>
      </c>
      <c r="F39" s="20">
        <f t="shared" ref="F39:F70" si="12">IF($D39&lt;=ω,INDEX(Overlevingstafels,$D39+1,3),0)</f>
        <v>855652</v>
      </c>
      <c r="G39" s="20">
        <f t="shared" ref="G39:G70" si="13">IF($E39&lt;=ω,INDEX(Overlevingstafels,$E39+1,3),0)</f>
        <v>982761</v>
      </c>
      <c r="H39" s="19">
        <f t="shared" si="5"/>
        <v>0.86530972180506638</v>
      </c>
      <c r="I39" s="19">
        <f t="shared" si="5"/>
        <v>0.98703684360650334</v>
      </c>
      <c r="J39" s="19">
        <f t="shared" si="6"/>
        <v>0.99825398885907557</v>
      </c>
      <c r="L39" s="12"/>
      <c r="M39" s="12"/>
      <c r="O39" s="19">
        <f t="shared" ref="O39:O70" si="14">alfa*IF(F39&gt;0,F40/F39,0)</f>
        <v>0.49253142632752567</v>
      </c>
      <c r="P39" s="19">
        <f t="shared" ref="P39:P70" si="15">alfa*IF(G39&gt;0,G40/G39,0)</f>
        <v>0.49935131735996852</v>
      </c>
      <c r="Q39" s="29"/>
      <c r="R39" s="19">
        <f>PRODUCT(O$7:O38)</f>
        <v>2.0147061948782445E-10</v>
      </c>
      <c r="S39" s="19">
        <f>PRODUCT(P$7:P38)</f>
        <v>2.2981242360698595E-10</v>
      </c>
      <c r="T39" s="19">
        <f t="shared" si="7"/>
        <v>4.3128304304850997E-10</v>
      </c>
      <c r="V39" s="12"/>
      <c r="W39" s="12"/>
    </row>
    <row r="40" spans="2:23" x14ac:dyDescent="0.25">
      <c r="B40" s="3">
        <f t="shared" si="8"/>
        <v>33</v>
      </c>
      <c r="C40" s="19">
        <f t="shared" si="11"/>
        <v>0.37702624673491814</v>
      </c>
      <c r="D40" s="12">
        <f t="shared" si="10"/>
        <v>73</v>
      </c>
      <c r="E40" s="30">
        <f t="shared" si="10"/>
        <v>48</v>
      </c>
      <c r="F40" s="20">
        <f t="shared" si="12"/>
        <v>842871</v>
      </c>
      <c r="G40" s="20">
        <f t="shared" si="13"/>
        <v>981486</v>
      </c>
      <c r="H40" s="19">
        <f t="shared" si="5"/>
        <v>0.85238446299144754</v>
      </c>
      <c r="I40" s="19">
        <f t="shared" si="5"/>
        <v>0.98575629627546535</v>
      </c>
      <c r="J40" s="19">
        <f t="shared" si="6"/>
        <v>0.99789740802571225</v>
      </c>
      <c r="L40" s="12"/>
      <c r="M40" s="12"/>
      <c r="O40" s="19">
        <f t="shared" si="14"/>
        <v>0.4916938653720439</v>
      </c>
      <c r="P40" s="19">
        <f t="shared" si="15"/>
        <v>0.49927762596715591</v>
      </c>
      <c r="Q40" s="29"/>
      <c r="R40" s="19">
        <f>PRODUCT(O$7:O39)</f>
        <v>9.9230611579428361E-11</v>
      </c>
      <c r="S40" s="19">
        <f>PRODUCT(P$7:P39)</f>
        <v>1.1475713647383556E-10</v>
      </c>
      <c r="T40" s="19">
        <f t="shared" si="7"/>
        <v>2.139877480418765E-10</v>
      </c>
      <c r="V40" s="12"/>
      <c r="W40" s="12"/>
    </row>
    <row r="41" spans="2:23" x14ac:dyDescent="0.25">
      <c r="B41" s="3">
        <f t="shared" si="8"/>
        <v>34</v>
      </c>
      <c r="C41" s="19">
        <f t="shared" si="11"/>
        <v>0.36604489974263904</v>
      </c>
      <c r="D41" s="12">
        <f t="shared" ref="D41:E56" si="16">D40+1</f>
        <v>74</v>
      </c>
      <c r="E41" s="30">
        <f t="shared" si="16"/>
        <v>49</v>
      </c>
      <c r="F41" s="20">
        <f t="shared" si="12"/>
        <v>828869</v>
      </c>
      <c r="G41" s="20">
        <f t="shared" si="13"/>
        <v>980068</v>
      </c>
      <c r="H41" s="19">
        <f t="shared" si="5"/>
        <v>0.8382244227826775</v>
      </c>
      <c r="I41" s="19">
        <f t="shared" si="5"/>
        <v>0.98433212677318138</v>
      </c>
      <c r="J41" s="19">
        <f t="shared" si="6"/>
        <v>0.99746532076496364</v>
      </c>
      <c r="L41" s="12"/>
      <c r="M41" s="12"/>
      <c r="O41" s="19">
        <f t="shared" si="14"/>
        <v>0.4907180748706973</v>
      </c>
      <c r="P41" s="19">
        <f t="shared" si="15"/>
        <v>0.4991980148316239</v>
      </c>
      <c r="Q41" s="29"/>
      <c r="R41" s="19">
        <f>PRODUCT(O$7:O40)</f>
        <v>4.879108297072103E-11</v>
      </c>
      <c r="S41" s="19">
        <f>PRODUCT(P$7:P40)</f>
        <v>5.7295670661445535E-11</v>
      </c>
      <c r="T41" s="19">
        <f t="shared" si="7"/>
        <v>1.0608675362937104E-10</v>
      </c>
      <c r="V41" s="12"/>
      <c r="W41" s="12"/>
    </row>
    <row r="42" spans="2:23" x14ac:dyDescent="0.25">
      <c r="B42" s="3">
        <f t="shared" si="8"/>
        <v>35</v>
      </c>
      <c r="C42" s="19">
        <f t="shared" si="11"/>
        <v>0.35538339780838735</v>
      </c>
      <c r="D42" s="12">
        <f t="shared" si="16"/>
        <v>75</v>
      </c>
      <c r="E42" s="30">
        <f t="shared" si="16"/>
        <v>50</v>
      </c>
      <c r="F42" s="20">
        <f t="shared" si="12"/>
        <v>813482</v>
      </c>
      <c r="G42" s="20">
        <f t="shared" si="13"/>
        <v>978496</v>
      </c>
      <c r="H42" s="19">
        <f t="shared" si="5"/>
        <v>0.8226637501150339</v>
      </c>
      <c r="I42" s="19">
        <f t="shared" si="5"/>
        <v>0.98275328724032507</v>
      </c>
      <c r="J42" s="19">
        <f t="shared" si="6"/>
        <v>0.99694153263635621</v>
      </c>
      <c r="L42" s="12"/>
      <c r="M42" s="12"/>
      <c r="O42" s="19">
        <f t="shared" si="14"/>
        <v>0.4896482036480217</v>
      </c>
      <c r="P42" s="19">
        <f t="shared" si="15"/>
        <v>0.49910679246517103</v>
      </c>
      <c r="Q42" s="29"/>
      <c r="R42" s="19">
        <f>PRODUCT(O$7:O41)</f>
        <v>2.3942666306248685E-11</v>
      </c>
      <c r="S42" s="19">
        <f>PRODUCT(P$7:P41)</f>
        <v>2.8601885052640126E-11</v>
      </c>
      <c r="T42" s="19">
        <f t="shared" si="7"/>
        <v>5.2544551358204002E-11</v>
      </c>
      <c r="V42" s="12"/>
      <c r="W42" s="12"/>
    </row>
    <row r="43" spans="2:23" x14ac:dyDescent="0.25">
      <c r="B43" s="3">
        <f t="shared" si="8"/>
        <v>36</v>
      </c>
      <c r="C43" s="19">
        <f t="shared" si="11"/>
        <v>0.34503242505668674</v>
      </c>
      <c r="D43" s="12">
        <f t="shared" si="16"/>
        <v>76</v>
      </c>
      <c r="E43" s="30">
        <f t="shared" si="16"/>
        <v>51</v>
      </c>
      <c r="F43" s="20">
        <f t="shared" si="12"/>
        <v>796640</v>
      </c>
      <c r="G43" s="20">
        <f t="shared" si="13"/>
        <v>976748</v>
      </c>
      <c r="H43" s="19">
        <f t="shared" si="5"/>
        <v>0.80563165490034272</v>
      </c>
      <c r="I43" s="19">
        <f t="shared" si="5"/>
        <v>0.98099768195824311</v>
      </c>
      <c r="J43" s="19">
        <f t="shared" si="6"/>
        <v>0.99630655088916642</v>
      </c>
      <c r="L43" s="12"/>
      <c r="M43" s="12"/>
      <c r="O43" s="19">
        <f t="shared" si="14"/>
        <v>0.48839814721831692</v>
      </c>
      <c r="P43" s="19">
        <f t="shared" si="15"/>
        <v>0.4990084443479792</v>
      </c>
      <c r="Q43" s="29"/>
      <c r="R43" s="19">
        <f>PRODUCT(O$7:O42)</f>
        <v>1.1723483547398684E-11</v>
      </c>
      <c r="S43" s="19">
        <f>PRODUCT(P$7:P42)</f>
        <v>1.4275395107080733E-11</v>
      </c>
      <c r="T43" s="19">
        <f t="shared" si="7"/>
        <v>2.5998878654312058E-11</v>
      </c>
      <c r="V43" s="12"/>
      <c r="W43" s="12"/>
    </row>
    <row r="44" spans="2:23" x14ac:dyDescent="0.25">
      <c r="B44" s="3">
        <f t="shared" si="8"/>
        <v>37</v>
      </c>
      <c r="C44" s="19">
        <f t="shared" si="11"/>
        <v>0.33498293694823961</v>
      </c>
      <c r="D44" s="12">
        <f t="shared" si="16"/>
        <v>77</v>
      </c>
      <c r="E44" s="30">
        <f t="shared" si="16"/>
        <v>52</v>
      </c>
      <c r="F44" s="20">
        <f t="shared" si="12"/>
        <v>778155</v>
      </c>
      <c r="G44" s="20">
        <f t="shared" si="13"/>
        <v>974811</v>
      </c>
      <c r="H44" s="19">
        <f t="shared" si="5"/>
        <v>0.78693801518750772</v>
      </c>
      <c r="I44" s="19">
        <f t="shared" si="5"/>
        <v>0.97905225436591314</v>
      </c>
      <c r="J44" s="19">
        <f t="shared" si="6"/>
        <v>0.99553683173785423</v>
      </c>
      <c r="L44" s="12"/>
      <c r="M44" s="12"/>
      <c r="O44" s="19">
        <f t="shared" si="14"/>
        <v>0.4870122276410227</v>
      </c>
      <c r="P44" s="19">
        <f t="shared" si="15"/>
        <v>0.49888491204961782</v>
      </c>
      <c r="Q44" s="29"/>
      <c r="R44" s="19">
        <f>PRODUCT(O$7:O43)</f>
        <v>5.7257276434939385E-12</v>
      </c>
      <c r="S44" s="19">
        <f>PRODUCT(P$7:P43)</f>
        <v>7.1235427048371108E-12</v>
      </c>
      <c r="T44" s="19">
        <f t="shared" si="7"/>
        <v>1.2849270348290263E-11</v>
      </c>
      <c r="V44" s="12"/>
      <c r="W44" s="12"/>
    </row>
    <row r="45" spans="2:23" x14ac:dyDescent="0.25">
      <c r="B45" s="3">
        <f t="shared" si="8"/>
        <v>38</v>
      </c>
      <c r="C45" s="19">
        <f t="shared" si="11"/>
        <v>0.3252261523769317</v>
      </c>
      <c r="D45" s="12">
        <f t="shared" si="16"/>
        <v>78</v>
      </c>
      <c r="E45" s="30">
        <f t="shared" si="16"/>
        <v>53</v>
      </c>
      <c r="F45" s="20">
        <f t="shared" si="12"/>
        <v>757942</v>
      </c>
      <c r="G45" s="20">
        <f t="shared" si="13"/>
        <v>972637</v>
      </c>
      <c r="H45" s="19">
        <f t="shared" ref="H45:I108" si="17">F45/F$7</f>
        <v>0.76649687158374624</v>
      </c>
      <c r="I45" s="19">
        <f t="shared" si="17"/>
        <v>0.97686879562263729</v>
      </c>
      <c r="J45" s="19">
        <f t="shared" si="6"/>
        <v>0.9945987914138501</v>
      </c>
      <c r="L45" s="12"/>
      <c r="M45" s="12"/>
      <c r="O45" s="19">
        <f t="shared" si="14"/>
        <v>0.48539861889168301</v>
      </c>
      <c r="P45" s="19">
        <f t="shared" si="15"/>
        <v>0.49875852964672329</v>
      </c>
      <c r="Q45" s="29"/>
      <c r="R45" s="19">
        <f>PRODUCT(O$7:O44)</f>
        <v>2.7884993745237662E-12</v>
      </c>
      <c r="S45" s="19">
        <f>PRODUCT(P$7:P44)</f>
        <v>3.5538279757843587E-12</v>
      </c>
      <c r="T45" s="19">
        <f t="shared" si="7"/>
        <v>6.342327350298215E-12</v>
      </c>
      <c r="V45" s="12"/>
      <c r="W45" s="12"/>
    </row>
    <row r="46" spans="2:23" x14ac:dyDescent="0.25">
      <c r="B46" s="3">
        <f t="shared" si="8"/>
        <v>39</v>
      </c>
      <c r="C46" s="19">
        <f t="shared" si="11"/>
        <v>0.31575354599702099</v>
      </c>
      <c r="D46" s="12">
        <f t="shared" si="16"/>
        <v>79</v>
      </c>
      <c r="E46" s="30">
        <f t="shared" si="16"/>
        <v>54</v>
      </c>
      <c r="F46" s="20">
        <f t="shared" si="12"/>
        <v>735808</v>
      </c>
      <c r="G46" s="20">
        <f t="shared" si="13"/>
        <v>970222</v>
      </c>
      <c r="H46" s="19">
        <f t="shared" si="17"/>
        <v>0.74411304570309222</v>
      </c>
      <c r="I46" s="19">
        <f t="shared" si="17"/>
        <v>0.97444328832502403</v>
      </c>
      <c r="J46" s="19">
        <f t="shared" si="6"/>
        <v>0.99346037088764616</v>
      </c>
      <c r="L46" s="12"/>
      <c r="M46" s="12"/>
      <c r="O46" s="19">
        <f t="shared" si="14"/>
        <v>0.48351268265634512</v>
      </c>
      <c r="P46" s="19">
        <f t="shared" si="15"/>
        <v>0.4986214495239234</v>
      </c>
      <c r="Q46" s="29"/>
      <c r="R46" s="19">
        <f>PRODUCT(O$7:O45)</f>
        <v>1.353533745174158E-12</v>
      </c>
      <c r="S46" s="19">
        <f>PRODUCT(P$7:P45)</f>
        <v>1.7725020158195977E-12</v>
      </c>
      <c r="T46" s="19">
        <f t="shared" si="7"/>
        <v>3.1260357609913565E-12</v>
      </c>
      <c r="V46" s="12"/>
      <c r="W46" s="12"/>
    </row>
    <row r="47" spans="2:23" x14ac:dyDescent="0.25">
      <c r="B47" s="3">
        <f t="shared" si="8"/>
        <v>40</v>
      </c>
      <c r="C47" s="19">
        <f t="shared" si="11"/>
        <v>0.30655684077380685</v>
      </c>
      <c r="D47" s="12">
        <f t="shared" si="16"/>
        <v>80</v>
      </c>
      <c r="E47" s="30">
        <f t="shared" si="16"/>
        <v>55</v>
      </c>
      <c r="F47" s="20">
        <f t="shared" si="12"/>
        <v>711545</v>
      </c>
      <c r="G47" s="20">
        <f t="shared" si="13"/>
        <v>967547</v>
      </c>
      <c r="H47" s="19">
        <f t="shared" si="17"/>
        <v>0.71957618985497129</v>
      </c>
      <c r="I47" s="19">
        <f t="shared" si="17"/>
        <v>0.97175664980696375</v>
      </c>
      <c r="J47" s="19">
        <f t="shared" si="6"/>
        <v>0.9920798921276085</v>
      </c>
      <c r="L47" s="12"/>
      <c r="M47" s="12"/>
      <c r="O47" s="19">
        <f t="shared" si="14"/>
        <v>0.48131741492105207</v>
      </c>
      <c r="P47" s="19">
        <f t="shared" si="15"/>
        <v>0.49848689521025852</v>
      </c>
      <c r="Q47" s="29"/>
      <c r="R47" s="19">
        <f>PRODUCT(O$7:O46)</f>
        <v>6.544507321950469E-13</v>
      </c>
      <c r="S47" s="19">
        <f>PRODUCT(P$7:P46)</f>
        <v>8.8380752441204405E-13</v>
      </c>
      <c r="T47" s="19">
        <f t="shared" si="7"/>
        <v>1.5382582566065126E-12</v>
      </c>
      <c r="V47" s="12"/>
      <c r="W47" s="12"/>
    </row>
    <row r="48" spans="2:23" x14ac:dyDescent="0.25">
      <c r="B48" s="3">
        <f t="shared" si="8"/>
        <v>41</v>
      </c>
      <c r="C48" s="19">
        <f t="shared" si="11"/>
        <v>0.29762800075126877</v>
      </c>
      <c r="D48" s="12">
        <f t="shared" si="16"/>
        <v>81</v>
      </c>
      <c r="E48" s="30">
        <f t="shared" si="16"/>
        <v>56</v>
      </c>
      <c r="F48" s="20">
        <f t="shared" si="12"/>
        <v>684958</v>
      </c>
      <c r="G48" s="20">
        <f t="shared" si="13"/>
        <v>964619</v>
      </c>
      <c r="H48" s="19">
        <f t="shared" si="17"/>
        <v>0.69268910307946996</v>
      </c>
      <c r="I48" s="19">
        <f t="shared" si="17"/>
        <v>0.96881591052439164</v>
      </c>
      <c r="J48" s="19">
        <f t="shared" si="6"/>
        <v>0.99041678949360068</v>
      </c>
      <c r="L48" s="12"/>
      <c r="M48" s="12"/>
      <c r="O48" s="19">
        <f t="shared" si="14"/>
        <v>0.478728622776871</v>
      </c>
      <c r="P48" s="19">
        <f t="shared" si="15"/>
        <v>0.49832680052953549</v>
      </c>
      <c r="Q48" s="29"/>
      <c r="R48" s="19">
        <f>PRODUCT(O$7:O47)</f>
        <v>3.1499853461330974E-13</v>
      </c>
      <c r="S48" s="19">
        <f>PRODUCT(P$7:P47)</f>
        <v>4.405664688076246E-13</v>
      </c>
      <c r="T48" s="19">
        <f t="shared" si="7"/>
        <v>7.5556500342079565E-13</v>
      </c>
      <c r="V48" s="12"/>
      <c r="W48" s="12"/>
    </row>
    <row r="49" spans="2:23" x14ac:dyDescent="0.25">
      <c r="B49" s="3">
        <f t="shared" si="8"/>
        <v>42</v>
      </c>
      <c r="C49" s="19">
        <f t="shared" si="11"/>
        <v>0.28895922403035801</v>
      </c>
      <c r="D49" s="12">
        <f t="shared" si="16"/>
        <v>82</v>
      </c>
      <c r="E49" s="30">
        <f t="shared" si="16"/>
        <v>57</v>
      </c>
      <c r="F49" s="20">
        <f t="shared" si="12"/>
        <v>655818</v>
      </c>
      <c r="G49" s="20">
        <f t="shared" si="13"/>
        <v>961391</v>
      </c>
      <c r="H49" s="19">
        <f t="shared" si="17"/>
        <v>0.66322020065956133</v>
      </c>
      <c r="I49" s="19">
        <f t="shared" si="17"/>
        <v>0.96557386598745765</v>
      </c>
      <c r="J49" s="19">
        <f t="shared" si="6"/>
        <v>0.98840597349518899</v>
      </c>
      <c r="L49" s="12"/>
      <c r="M49" s="12"/>
      <c r="O49" s="19">
        <f t="shared" si="14"/>
        <v>0.47558850168796829</v>
      </c>
      <c r="P49" s="19">
        <f t="shared" si="15"/>
        <v>0.49814279517906868</v>
      </c>
      <c r="Q49" s="29"/>
      <c r="R49" s="19">
        <f>PRODUCT(O$7:O48)</f>
        <v>1.5079881465216231E-13</v>
      </c>
      <c r="S49" s="19">
        <f>PRODUCT(P$7:P48)</f>
        <v>2.1954607882149897E-13</v>
      </c>
      <c r="T49" s="19">
        <f t="shared" si="7"/>
        <v>3.7034489347362819E-13</v>
      </c>
      <c r="V49" s="12"/>
      <c r="W49" s="12"/>
    </row>
    <row r="50" spans="2:23" x14ac:dyDescent="0.25">
      <c r="B50" s="3">
        <f t="shared" si="8"/>
        <v>43</v>
      </c>
      <c r="C50" s="19">
        <f t="shared" si="11"/>
        <v>0.28054293595180391</v>
      </c>
      <c r="D50" s="12">
        <f t="shared" si="16"/>
        <v>83</v>
      </c>
      <c r="E50" s="30">
        <f t="shared" si="16"/>
        <v>58</v>
      </c>
      <c r="F50" s="20">
        <f t="shared" si="12"/>
        <v>623799</v>
      </c>
      <c r="G50" s="20">
        <f t="shared" si="13"/>
        <v>957820</v>
      </c>
      <c r="H50" s="19">
        <f t="shared" si="17"/>
        <v>0.63083980304174891</v>
      </c>
      <c r="I50" s="19">
        <f t="shared" si="17"/>
        <v>0.96198732910970319</v>
      </c>
      <c r="J50" s="19">
        <f t="shared" si="6"/>
        <v>0.98596723492722893</v>
      </c>
      <c r="L50" s="12"/>
      <c r="M50" s="12"/>
      <c r="O50" s="19">
        <f t="shared" si="14"/>
        <v>0.47189880073549334</v>
      </c>
      <c r="P50" s="19">
        <f t="shared" si="15"/>
        <v>0.49794115804639705</v>
      </c>
      <c r="Q50" s="29"/>
      <c r="R50" s="19">
        <f>PRODUCT(O$7:O49)</f>
        <v>7.1718182316743514E-14</v>
      </c>
      <c r="S50" s="19">
        <f>PRODUCT(P$7:P49)</f>
        <v>1.0936529737474562E-13</v>
      </c>
      <c r="T50" s="19">
        <f t="shared" si="7"/>
        <v>1.810834796914813E-13</v>
      </c>
      <c r="V50" s="12"/>
      <c r="W50" s="12"/>
    </row>
    <row r="51" spans="2:23" x14ac:dyDescent="0.25">
      <c r="B51" s="3">
        <f t="shared" si="8"/>
        <v>44</v>
      </c>
      <c r="C51" s="19">
        <f t="shared" si="11"/>
        <v>0.27237178247747956</v>
      </c>
      <c r="D51" s="12">
        <f t="shared" si="16"/>
        <v>84</v>
      </c>
      <c r="E51" s="30">
        <f t="shared" si="16"/>
        <v>59</v>
      </c>
      <c r="F51" s="20">
        <f t="shared" si="12"/>
        <v>588740</v>
      </c>
      <c r="G51" s="20">
        <f t="shared" si="13"/>
        <v>953876</v>
      </c>
      <c r="H51" s="19">
        <f t="shared" si="17"/>
        <v>0.59538509302323228</v>
      </c>
      <c r="I51" s="19">
        <f t="shared" si="17"/>
        <v>0.95802616936569218</v>
      </c>
      <c r="J51" s="19">
        <f t="shared" si="6"/>
        <v>0.98301676242244096</v>
      </c>
      <c r="L51" s="12"/>
      <c r="M51" s="12"/>
      <c r="O51" s="19">
        <f t="shared" si="14"/>
        <v>0.46758586133097801</v>
      </c>
      <c r="P51" s="19">
        <f t="shared" si="15"/>
        <v>0.49772297447466968</v>
      </c>
      <c r="Q51" s="29"/>
      <c r="R51" s="19">
        <f>PRODUCT(O$7:O50)</f>
        <v>3.384372422620073E-14</v>
      </c>
      <c r="S51" s="19">
        <f>PRODUCT(P$7:P50)</f>
        <v>5.4457482824869422E-14</v>
      </c>
      <c r="T51" s="19">
        <f t="shared" si="7"/>
        <v>8.8301207051068309E-14</v>
      </c>
      <c r="V51" s="12"/>
      <c r="W51" s="12"/>
    </row>
    <row r="52" spans="2:23" x14ac:dyDescent="0.25">
      <c r="B52" s="3">
        <f t="shared" si="8"/>
        <v>45</v>
      </c>
      <c r="C52" s="19">
        <f t="shared" si="11"/>
        <v>0.26443862376454325</v>
      </c>
      <c r="D52" s="12">
        <f t="shared" si="16"/>
        <v>85</v>
      </c>
      <c r="E52" s="30">
        <f t="shared" si="16"/>
        <v>60</v>
      </c>
      <c r="F52" s="20">
        <f t="shared" si="12"/>
        <v>550573</v>
      </c>
      <c r="G52" s="20">
        <f t="shared" si="13"/>
        <v>949532</v>
      </c>
      <c r="H52" s="19">
        <f t="shared" si="17"/>
        <v>0.55678730308978508</v>
      </c>
      <c r="I52" s="19">
        <f t="shared" si="17"/>
        <v>0.95366326928253198</v>
      </c>
      <c r="J52" s="19">
        <f t="shared" si="6"/>
        <v>0.97946297261270876</v>
      </c>
      <c r="L52" s="12"/>
      <c r="M52" s="12"/>
      <c r="O52" s="19">
        <f t="shared" si="14"/>
        <v>0.46259987322298768</v>
      </c>
      <c r="P52" s="19">
        <f t="shared" si="15"/>
        <v>0.49748297055812757</v>
      </c>
      <c r="Q52" s="29"/>
      <c r="R52" s="19">
        <f>PRODUCT(O$7:O51)</f>
        <v>1.5824846942956156E-14</v>
      </c>
      <c r="S52" s="19">
        <f>PRODUCT(P$7:P51)</f>
        <v>2.7104740333997246E-14</v>
      </c>
      <c r="T52" s="19">
        <f t="shared" si="7"/>
        <v>4.2929587276952976E-14</v>
      </c>
      <c r="V52" s="12"/>
      <c r="W52" s="12"/>
    </row>
    <row r="53" spans="2:23" x14ac:dyDescent="0.25">
      <c r="B53" s="3">
        <f t="shared" si="8"/>
        <v>46</v>
      </c>
      <c r="C53" s="19">
        <f t="shared" si="11"/>
        <v>0.25673652792674101</v>
      </c>
      <c r="D53" s="12">
        <f t="shared" si="16"/>
        <v>86</v>
      </c>
      <c r="E53" s="30">
        <f t="shared" si="16"/>
        <v>61</v>
      </c>
      <c r="F53" s="20">
        <f t="shared" si="12"/>
        <v>509390</v>
      </c>
      <c r="G53" s="20">
        <f t="shared" si="13"/>
        <v>944752</v>
      </c>
      <c r="H53" s="19">
        <f t="shared" si="17"/>
        <v>0.51513947164300766</v>
      </c>
      <c r="I53" s="19">
        <f t="shared" si="17"/>
        <v>0.94886247222969911</v>
      </c>
      <c r="J53" s="19">
        <f t="shared" si="6"/>
        <v>0.97520543126642156</v>
      </c>
      <c r="L53" s="12"/>
      <c r="M53" s="12"/>
      <c r="O53" s="19">
        <f t="shared" si="14"/>
        <v>0.45678065921985117</v>
      </c>
      <c r="P53" s="19">
        <f t="shared" si="15"/>
        <v>0.49721884685081374</v>
      </c>
      <c r="Q53" s="29"/>
      <c r="R53" s="19">
        <f>PRODUCT(O$7:O52)</f>
        <v>7.3205721895847012E-15</v>
      </c>
      <c r="S53" s="19">
        <f>PRODUCT(P$7:P52)</f>
        <v>1.3484146737563645E-14</v>
      </c>
      <c r="T53" s="19">
        <f t="shared" si="7"/>
        <v>2.080471892714825E-14</v>
      </c>
      <c r="V53" s="12"/>
      <c r="W53" s="12"/>
    </row>
    <row r="54" spans="2:23" x14ac:dyDescent="0.25">
      <c r="B54" s="3">
        <f t="shared" si="8"/>
        <v>47</v>
      </c>
      <c r="C54" s="19">
        <f t="shared" si="11"/>
        <v>0.24925876497741845</v>
      </c>
      <c r="D54" s="12">
        <f t="shared" si="16"/>
        <v>87</v>
      </c>
      <c r="E54" s="30">
        <f t="shared" si="16"/>
        <v>62</v>
      </c>
      <c r="F54" s="20">
        <f t="shared" si="12"/>
        <v>465359</v>
      </c>
      <c r="G54" s="20">
        <f t="shared" si="13"/>
        <v>939497</v>
      </c>
      <c r="H54" s="19">
        <f t="shared" si="17"/>
        <v>0.4706114948945177</v>
      </c>
      <c r="I54" s="19">
        <f t="shared" si="17"/>
        <v>0.94358460852412651</v>
      </c>
      <c r="J54" s="19">
        <f t="shared" si="6"/>
        <v>0.97013434024164691</v>
      </c>
      <c r="L54" s="12"/>
      <c r="M54" s="12"/>
      <c r="O54" s="19">
        <f t="shared" si="14"/>
        <v>0.45035875528355529</v>
      </c>
      <c r="P54" s="19">
        <f t="shared" si="15"/>
        <v>0.49693186886174195</v>
      </c>
      <c r="Q54" s="29"/>
      <c r="R54" s="19">
        <f>PRODUCT(O$7:O53)</f>
        <v>3.3438957906250091E-15</v>
      </c>
      <c r="S54" s="19">
        <f>PRODUCT(P$7:P53)</f>
        <v>6.7045718916185576E-15</v>
      </c>
      <c r="T54" s="19">
        <f t="shared" si="7"/>
        <v>1.0048467682243544E-14</v>
      </c>
      <c r="V54" s="12"/>
      <c r="W54" s="12"/>
    </row>
    <row r="55" spans="2:23" x14ac:dyDescent="0.25">
      <c r="B55" s="3">
        <f t="shared" si="8"/>
        <v>48</v>
      </c>
      <c r="C55" s="19">
        <f t="shared" si="11"/>
        <v>0.24199880094894996</v>
      </c>
      <c r="D55" s="12">
        <f t="shared" si="16"/>
        <v>88</v>
      </c>
      <c r="E55" s="30">
        <f t="shared" si="16"/>
        <v>63</v>
      </c>
      <c r="F55" s="20">
        <f t="shared" si="12"/>
        <v>419157</v>
      </c>
      <c r="G55" s="20">
        <f t="shared" si="13"/>
        <v>933732</v>
      </c>
      <c r="H55" s="19">
        <f t="shared" si="17"/>
        <v>0.42388801412565646</v>
      </c>
      <c r="I55" s="19">
        <f t="shared" si="17"/>
        <v>0.93779452588613876</v>
      </c>
      <c r="J55" s="19">
        <f t="shared" si="6"/>
        <v>0.96416268077600842</v>
      </c>
      <c r="L55" s="12"/>
      <c r="M55" s="12"/>
      <c r="O55" s="19">
        <f t="shared" si="14"/>
        <v>0.44291757026603396</v>
      </c>
      <c r="P55" s="19">
        <f t="shared" si="15"/>
        <v>0.49663929264499879</v>
      </c>
      <c r="Q55" s="29"/>
      <c r="R55" s="19">
        <f>PRODUCT(O$7:O54)</f>
        <v>1.5059527460637991E-15</v>
      </c>
      <c r="S55" s="19">
        <f>PRODUCT(P$7:P54)</f>
        <v>3.3317154400199145E-15</v>
      </c>
      <c r="T55" s="19">
        <f t="shared" si="7"/>
        <v>4.8376681860837086E-15</v>
      </c>
      <c r="V55" s="12"/>
      <c r="W55" s="12"/>
    </row>
    <row r="56" spans="2:23" x14ac:dyDescent="0.25">
      <c r="B56" s="3">
        <f t="shared" si="8"/>
        <v>49</v>
      </c>
      <c r="C56" s="19">
        <f t="shared" si="11"/>
        <v>0.2349502921834466</v>
      </c>
      <c r="D56" s="12">
        <f t="shared" si="16"/>
        <v>89</v>
      </c>
      <c r="E56" s="30">
        <f t="shared" si="16"/>
        <v>64</v>
      </c>
      <c r="F56" s="20">
        <f t="shared" si="12"/>
        <v>371304</v>
      </c>
      <c r="G56" s="20">
        <f t="shared" si="13"/>
        <v>927456</v>
      </c>
      <c r="H56" s="19">
        <f t="shared" si="17"/>
        <v>0.37549489856286006</v>
      </c>
      <c r="I56" s="19">
        <f t="shared" si="17"/>
        <v>0.93149121996488793</v>
      </c>
      <c r="J56" s="19">
        <f t="shared" si="6"/>
        <v>0.95721591737483769</v>
      </c>
      <c r="K56" s="13"/>
      <c r="L56" s="12"/>
      <c r="M56" s="12"/>
      <c r="O56" s="19">
        <f t="shared" si="14"/>
        <v>0.43465327602180426</v>
      </c>
      <c r="P56" s="19">
        <f t="shared" si="15"/>
        <v>0.49633567522340682</v>
      </c>
      <c r="Q56" s="29"/>
      <c r="R56" s="19">
        <f>PRODUCT(O$7:O55)</f>
        <v>6.6701293122203955E-16</v>
      </c>
      <c r="S56" s="19">
        <f>PRODUCT(P$7:P55)</f>
        <v>1.6546607994259112E-15</v>
      </c>
      <c r="T56" s="19">
        <f t="shared" si="7"/>
        <v>2.3216737306479497E-15</v>
      </c>
      <c r="U56" s="13"/>
      <c r="V56" s="12"/>
      <c r="W56" s="12"/>
    </row>
    <row r="57" spans="2:23" x14ac:dyDescent="0.25">
      <c r="B57" s="3">
        <f t="shared" si="8"/>
        <v>50</v>
      </c>
      <c r="C57" s="19">
        <f t="shared" si="11"/>
        <v>0.22810707978975397</v>
      </c>
      <c r="D57" s="12">
        <f t="shared" ref="D57:E72" si="18">D56+1</f>
        <v>90</v>
      </c>
      <c r="E57" s="30">
        <f t="shared" si="18"/>
        <v>65</v>
      </c>
      <c r="F57" s="20">
        <f t="shared" si="12"/>
        <v>322777</v>
      </c>
      <c r="G57" s="20">
        <f t="shared" si="13"/>
        <v>920659</v>
      </c>
      <c r="H57" s="19">
        <f t="shared" si="17"/>
        <v>0.32642017557964442</v>
      </c>
      <c r="I57" s="19">
        <f t="shared" si="17"/>
        <v>0.92466464725189523</v>
      </c>
      <c r="J57" s="19">
        <f t="shared" si="6"/>
        <v>0.94925562632328608</v>
      </c>
      <c r="L57" s="12"/>
      <c r="M57" s="12"/>
      <c r="O57" s="19">
        <f t="shared" si="14"/>
        <v>0.42566849558673636</v>
      </c>
      <c r="P57" s="19">
        <f t="shared" si="15"/>
        <v>0.4960289314501895</v>
      </c>
      <c r="Q57" s="29"/>
      <c r="R57" s="19">
        <f>PRODUCT(O$7:O56)</f>
        <v>2.8991935570456589E-16</v>
      </c>
      <c r="S57" s="19">
        <f>PRODUCT(P$7:P56)</f>
        <v>8.2126718514876176E-16</v>
      </c>
      <c r="T57" s="19">
        <f t="shared" si="7"/>
        <v>1.1111865408533275E-15</v>
      </c>
      <c r="V57" s="12"/>
      <c r="W57" s="12"/>
    </row>
    <row r="58" spans="2:23" x14ac:dyDescent="0.25">
      <c r="B58" s="3">
        <f t="shared" si="8"/>
        <v>51</v>
      </c>
      <c r="C58" s="19">
        <f t="shared" si="11"/>
        <v>0.22146318426189707</v>
      </c>
      <c r="D58" s="12">
        <f t="shared" si="18"/>
        <v>91</v>
      </c>
      <c r="E58" s="30">
        <f t="shared" si="18"/>
        <v>66</v>
      </c>
      <c r="F58" s="20">
        <f t="shared" si="12"/>
        <v>274792</v>
      </c>
      <c r="G58" s="20">
        <f t="shared" si="13"/>
        <v>913347</v>
      </c>
      <c r="H58" s="19">
        <f t="shared" si="17"/>
        <v>0.27789357013629112</v>
      </c>
      <c r="I58" s="19">
        <f t="shared" si="17"/>
        <v>0.91732083385224794</v>
      </c>
      <c r="J58" s="19">
        <f t="shared" si="6"/>
        <v>0.94029684250893841</v>
      </c>
      <c r="L58" s="12"/>
      <c r="M58" s="12"/>
      <c r="O58" s="19">
        <f t="shared" si="14"/>
        <v>0.41621299018894292</v>
      </c>
      <c r="P58" s="19">
        <f t="shared" si="15"/>
        <v>0.49569167030712313</v>
      </c>
      <c r="Q58" s="29"/>
      <c r="R58" s="19">
        <f>PRODUCT(O$7:O57)</f>
        <v>1.2340953598423846E-16</v>
      </c>
      <c r="S58" s="19">
        <f>PRODUCT(P$7:P57)</f>
        <v>4.0737228428444526E-16</v>
      </c>
      <c r="T58" s="19">
        <f t="shared" si="7"/>
        <v>5.3078182026868364E-16</v>
      </c>
      <c r="V58" s="12"/>
      <c r="W58" s="12"/>
    </row>
    <row r="59" spans="2:23" x14ac:dyDescent="0.25">
      <c r="B59" s="3">
        <f t="shared" si="8"/>
        <v>52</v>
      </c>
      <c r="C59" s="19">
        <f t="shared" si="11"/>
        <v>0.215012800254269</v>
      </c>
      <c r="D59" s="12">
        <f t="shared" si="18"/>
        <v>92</v>
      </c>
      <c r="E59" s="30">
        <f t="shared" si="18"/>
        <v>67</v>
      </c>
      <c r="F59" s="20">
        <f t="shared" si="12"/>
        <v>228744</v>
      </c>
      <c r="G59" s="20">
        <f t="shared" si="13"/>
        <v>905477</v>
      </c>
      <c r="H59" s="19">
        <f t="shared" si="17"/>
        <v>0.23132582756141293</v>
      </c>
      <c r="I59" s="19">
        <f t="shared" si="17"/>
        <v>0.90941659267948749</v>
      </c>
      <c r="J59" s="19">
        <f t="shared" si="6"/>
        <v>0.93037087434123766</v>
      </c>
      <c r="L59" s="12"/>
      <c r="M59" s="12"/>
      <c r="O59" s="19">
        <f t="shared" si="14"/>
        <v>0.40620519008148848</v>
      </c>
      <c r="P59" s="19">
        <f t="shared" si="15"/>
        <v>0.49533119007992471</v>
      </c>
      <c r="Q59" s="29"/>
      <c r="R59" s="19">
        <f>PRODUCT(O$7:O58)</f>
        <v>5.136465198982984E-17</v>
      </c>
      <c r="S59" s="19">
        <f>PRODUCT(P$7:P58)</f>
        <v>2.0193104803378487E-16</v>
      </c>
      <c r="T59" s="19">
        <f t="shared" si="7"/>
        <v>2.5329570002361473E-16</v>
      </c>
      <c r="V59" s="12"/>
      <c r="W59" s="12"/>
    </row>
    <row r="60" spans="2:23" x14ac:dyDescent="0.25">
      <c r="B60" s="3">
        <f t="shared" si="8"/>
        <v>53</v>
      </c>
      <c r="C60" s="19">
        <f t="shared" si="11"/>
        <v>0.20875029150899907</v>
      </c>
      <c r="D60" s="12">
        <f t="shared" si="18"/>
        <v>93</v>
      </c>
      <c r="E60" s="30">
        <f t="shared" si="18"/>
        <v>68</v>
      </c>
      <c r="F60" s="20">
        <f t="shared" si="12"/>
        <v>185834</v>
      </c>
      <c r="G60" s="20">
        <f t="shared" si="13"/>
        <v>897022</v>
      </c>
      <c r="H60" s="19">
        <f t="shared" si="17"/>
        <v>0.18793150351068272</v>
      </c>
      <c r="I60" s="19">
        <f t="shared" si="17"/>
        <v>0.90092480626072147</v>
      </c>
      <c r="J60" s="19">
        <f t="shared" si="6"/>
        <v>0.91954415638075626</v>
      </c>
      <c r="L60" s="12"/>
      <c r="M60" s="12"/>
      <c r="O60" s="19">
        <f t="shared" si="14"/>
        <v>0.39475822508260061</v>
      </c>
      <c r="P60" s="19">
        <f t="shared" si="15"/>
        <v>0.49491428303876606</v>
      </c>
      <c r="Q60" s="29"/>
      <c r="R60" s="19">
        <f>PRODUCT(O$7:O59)</f>
        <v>2.0864588224998336E-17</v>
      </c>
      <c r="S60" s="19">
        <f>PRODUCT(P$7:P59)</f>
        <v>1.000227463366611E-16</v>
      </c>
      <c r="T60" s="19">
        <f t="shared" si="7"/>
        <v>1.2088733456165944E-16</v>
      </c>
      <c r="V60" s="12"/>
      <c r="W60" s="12"/>
    </row>
    <row r="61" spans="2:23" x14ac:dyDescent="0.25">
      <c r="B61" s="3">
        <f t="shared" si="8"/>
        <v>54</v>
      </c>
      <c r="C61" s="19">
        <f t="shared" si="11"/>
        <v>0.20267018593106703</v>
      </c>
      <c r="D61" s="12">
        <f t="shared" si="18"/>
        <v>94</v>
      </c>
      <c r="E61" s="30">
        <f t="shared" si="18"/>
        <v>69</v>
      </c>
      <c r="F61" s="20">
        <f t="shared" si="12"/>
        <v>146719</v>
      </c>
      <c r="G61" s="20">
        <f t="shared" si="13"/>
        <v>887898</v>
      </c>
      <c r="H61" s="19">
        <f t="shared" si="17"/>
        <v>0.14837501352596327</v>
      </c>
      <c r="I61" s="19">
        <f t="shared" si="17"/>
        <v>0.89176110912472828</v>
      </c>
      <c r="J61" s="19">
        <f t="shared" si="6"/>
        <v>0.90782105602238194</v>
      </c>
      <c r="L61" s="12"/>
      <c r="M61" s="12"/>
      <c r="O61" s="19">
        <f t="shared" si="14"/>
        <v>0.38358358494809808</v>
      </c>
      <c r="P61" s="19">
        <f t="shared" si="15"/>
        <v>0.49443967662952276</v>
      </c>
      <c r="Q61" s="29"/>
      <c r="R61" s="19">
        <f>PRODUCT(O$7:O60)</f>
        <v>8.2364678147796713E-18</v>
      </c>
      <c r="S61" s="19">
        <f>PRODUCT(P$7:P60)</f>
        <v>4.9502685790776993E-17</v>
      </c>
      <c r="T61" s="19">
        <f t="shared" si="7"/>
        <v>5.7739153605556666E-17</v>
      </c>
      <c r="V61" s="12"/>
      <c r="W61" s="12"/>
    </row>
    <row r="62" spans="2:23" x14ac:dyDescent="0.25">
      <c r="B62" s="3">
        <f t="shared" si="8"/>
        <v>55</v>
      </c>
      <c r="C62" s="19">
        <f t="shared" si="11"/>
        <v>0.19676717080686118</v>
      </c>
      <c r="D62" s="12">
        <f t="shared" si="18"/>
        <v>95</v>
      </c>
      <c r="E62" s="30">
        <f t="shared" si="18"/>
        <v>70</v>
      </c>
      <c r="F62" s="20">
        <f t="shared" si="12"/>
        <v>112558</v>
      </c>
      <c r="G62" s="20">
        <f t="shared" si="13"/>
        <v>878024</v>
      </c>
      <c r="H62" s="19">
        <f t="shared" si="17"/>
        <v>0.11382843921002307</v>
      </c>
      <c r="I62" s="19">
        <f t="shared" si="17"/>
        <v>0.88184414885283047</v>
      </c>
      <c r="J62" s="19">
        <f t="shared" si="6"/>
        <v>0.89529364497244457</v>
      </c>
      <c r="L62" s="12"/>
      <c r="M62" s="12"/>
      <c r="O62" s="19">
        <f t="shared" si="14"/>
        <v>0.37138630750368701</v>
      </c>
      <c r="P62" s="19">
        <f t="shared" si="15"/>
        <v>0.49390050841434857</v>
      </c>
      <c r="Q62" s="29"/>
      <c r="R62" s="19">
        <f>PRODUCT(O$7:O61)</f>
        <v>3.1593738517028137E-18</v>
      </c>
      <c r="S62" s="19">
        <f>PRODUCT(P$7:P61)</f>
        <v>2.4476091954684649E-17</v>
      </c>
      <c r="T62" s="19">
        <f t="shared" si="7"/>
        <v>2.7635465806387463E-17</v>
      </c>
      <c r="V62" s="12"/>
      <c r="W62" s="12"/>
    </row>
    <row r="63" spans="2:23" x14ac:dyDescent="0.25">
      <c r="B63" s="3">
        <f t="shared" si="8"/>
        <v>56</v>
      </c>
      <c r="C63" s="19">
        <f t="shared" si="11"/>
        <v>0.19103608816200118</v>
      </c>
      <c r="D63" s="12">
        <f t="shared" si="18"/>
        <v>96</v>
      </c>
      <c r="E63" s="30">
        <f t="shared" si="18"/>
        <v>71</v>
      </c>
      <c r="F63" s="20">
        <f t="shared" si="12"/>
        <v>83605</v>
      </c>
      <c r="G63" s="20">
        <f t="shared" si="13"/>
        <v>867313</v>
      </c>
      <c r="H63" s="19">
        <f t="shared" si="17"/>
        <v>8.4548647454236736E-2</v>
      </c>
      <c r="I63" s="19">
        <f t="shared" si="17"/>
        <v>0.87108654692126286</v>
      </c>
      <c r="J63" s="19">
        <f t="shared" si="6"/>
        <v>0.88198600501772528</v>
      </c>
      <c r="L63" s="12"/>
      <c r="M63" s="12"/>
      <c r="O63" s="19">
        <f t="shared" si="14"/>
        <v>0.35880629148974341</v>
      </c>
      <c r="P63" s="19">
        <f t="shared" si="15"/>
        <v>0.4932775134236429</v>
      </c>
      <c r="Q63" s="29"/>
      <c r="R63" s="19">
        <f>PRODUCT(O$7:O62)</f>
        <v>1.1733481888076092E-18</v>
      </c>
      <c r="S63" s="19">
        <f>PRODUCT(P$7:P62)</f>
        <v>1.2088754260415094E-17</v>
      </c>
      <c r="T63" s="19">
        <f t="shared" si="7"/>
        <v>1.3262102449222704E-17</v>
      </c>
      <c r="V63" s="12"/>
      <c r="W63" s="12"/>
    </row>
    <row r="64" spans="2:23" x14ac:dyDescent="0.25">
      <c r="B64" s="3">
        <f t="shared" si="8"/>
        <v>57</v>
      </c>
      <c r="C64" s="19">
        <f t="shared" si="11"/>
        <v>0.18547193025437006</v>
      </c>
      <c r="D64" s="12">
        <f t="shared" si="18"/>
        <v>97</v>
      </c>
      <c r="E64" s="30">
        <f t="shared" si="18"/>
        <v>72</v>
      </c>
      <c r="F64" s="20">
        <f t="shared" si="12"/>
        <v>59996</v>
      </c>
      <c r="G64" s="20">
        <f t="shared" si="13"/>
        <v>855652</v>
      </c>
      <c r="H64" s="19">
        <f t="shared" si="17"/>
        <v>6.067317328705684E-2</v>
      </c>
      <c r="I64" s="19">
        <f t="shared" si="17"/>
        <v>0.85937481168421603</v>
      </c>
      <c r="J64" s="19">
        <f t="shared" si="6"/>
        <v>0.86790698810342459</v>
      </c>
      <c r="L64" s="12"/>
      <c r="M64" s="12"/>
      <c r="O64" s="19">
        <f t="shared" si="14"/>
        <v>0.34599806653776921</v>
      </c>
      <c r="P64" s="19">
        <f t="shared" si="15"/>
        <v>0.49253142632752567</v>
      </c>
      <c r="Q64" s="29"/>
      <c r="R64" s="19">
        <f>PRODUCT(O$7:O63)</f>
        <v>4.2100471225226551E-19</v>
      </c>
      <c r="S64" s="19">
        <f>PRODUCT(P$7:P63)</f>
        <v>5.9631106419670267E-18</v>
      </c>
      <c r="T64" s="19">
        <f t="shared" si="7"/>
        <v>6.384115354219292E-18</v>
      </c>
      <c r="V64" s="12"/>
      <c r="W64" s="12"/>
    </row>
    <row r="65" spans="2:23" x14ac:dyDescent="0.25">
      <c r="B65" s="3">
        <f t="shared" si="8"/>
        <v>58</v>
      </c>
      <c r="C65" s="19">
        <f t="shared" si="11"/>
        <v>0.18006983519841754</v>
      </c>
      <c r="D65" s="12">
        <f t="shared" si="18"/>
        <v>98</v>
      </c>
      <c r="E65" s="30">
        <f t="shared" si="18"/>
        <v>73</v>
      </c>
      <c r="F65" s="20">
        <f t="shared" si="12"/>
        <v>41517</v>
      </c>
      <c r="G65" s="20">
        <f t="shared" si="13"/>
        <v>842871</v>
      </c>
      <c r="H65" s="19">
        <f t="shared" si="17"/>
        <v>4.1985601296065385E-2</v>
      </c>
      <c r="I65" s="19">
        <f t="shared" si="17"/>
        <v>0.84653820349755138</v>
      </c>
      <c r="J65" s="19">
        <f t="shared" si="6"/>
        <v>0.85298138929968115</v>
      </c>
      <c r="L65" s="12"/>
      <c r="M65" s="12"/>
      <c r="O65" s="19">
        <f t="shared" si="14"/>
        <v>0.33311655466435436</v>
      </c>
      <c r="P65" s="19">
        <f t="shared" si="15"/>
        <v>0.4916938653720439</v>
      </c>
      <c r="Q65" s="29"/>
      <c r="R65" s="19">
        <f>PRODUCT(O$7:O64)</f>
        <v>1.4566681644257374E-19</v>
      </c>
      <c r="S65" s="19">
        <f>PRODUCT(P$7:P64)</f>
        <v>2.9370193898368669E-18</v>
      </c>
      <c r="T65" s="19">
        <f t="shared" si="7"/>
        <v>3.0826862062794404E-18</v>
      </c>
      <c r="V65" s="12"/>
      <c r="W65" s="12"/>
    </row>
    <row r="66" spans="2:23" x14ac:dyDescent="0.25">
      <c r="B66" s="3">
        <f t="shared" si="8"/>
        <v>59</v>
      </c>
      <c r="C66" s="19">
        <f t="shared" si="11"/>
        <v>0.17482508271691022</v>
      </c>
      <c r="D66" s="12">
        <f t="shared" si="18"/>
        <v>99</v>
      </c>
      <c r="E66" s="30">
        <f t="shared" si="18"/>
        <v>74</v>
      </c>
      <c r="F66" s="20">
        <f t="shared" si="12"/>
        <v>27660</v>
      </c>
      <c r="G66" s="20">
        <f t="shared" si="13"/>
        <v>828869</v>
      </c>
      <c r="H66" s="19">
        <f t="shared" si="17"/>
        <v>2.7972197698513106E-2</v>
      </c>
      <c r="I66" s="19">
        <f t="shared" si="17"/>
        <v>0.83247528292563389</v>
      </c>
      <c r="J66" s="19">
        <f t="shared" si="6"/>
        <v>0.83716131743102551</v>
      </c>
      <c r="L66" s="12"/>
      <c r="M66" s="12"/>
      <c r="O66" s="19">
        <f t="shared" si="14"/>
        <v>0.32035430224150396</v>
      </c>
      <c r="P66" s="19">
        <f t="shared" si="15"/>
        <v>0.4907180748706973</v>
      </c>
      <c r="Q66" s="29"/>
      <c r="R66" s="19">
        <f>PRODUCT(O$7:O65)</f>
        <v>4.8524028022275086E-20</v>
      </c>
      <c r="S66" s="19">
        <f>PRODUCT(P$7:P65)</f>
        <v>1.444114416461531E-18</v>
      </c>
      <c r="T66" s="19">
        <f t="shared" si="7"/>
        <v>1.4926384444838061E-18</v>
      </c>
      <c r="V66" s="12"/>
      <c r="W66" s="12"/>
    </row>
    <row r="67" spans="2:23" x14ac:dyDescent="0.25">
      <c r="B67" s="3">
        <f t="shared" si="8"/>
        <v>60</v>
      </c>
      <c r="C67" s="19">
        <f t="shared" si="11"/>
        <v>0.1697330900164177</v>
      </c>
      <c r="D67" s="12">
        <f t="shared" si="18"/>
        <v>100</v>
      </c>
      <c r="E67" s="30">
        <f t="shared" si="18"/>
        <v>75</v>
      </c>
      <c r="F67" s="20">
        <f t="shared" si="12"/>
        <v>17722</v>
      </c>
      <c r="G67" s="20">
        <f t="shared" si="13"/>
        <v>813482</v>
      </c>
      <c r="H67" s="19">
        <f t="shared" si="17"/>
        <v>1.7922027751737138E-2</v>
      </c>
      <c r="I67" s="19">
        <f t="shared" si="17"/>
        <v>0.81702133642941221</v>
      </c>
      <c r="J67" s="19">
        <f t="shared" si="6"/>
        <v>0.82030068511590004</v>
      </c>
      <c r="L67" s="12"/>
      <c r="M67" s="12"/>
      <c r="O67" s="19">
        <f t="shared" si="14"/>
        <v>0.30786592935334611</v>
      </c>
      <c r="P67" s="19">
        <f t="shared" si="15"/>
        <v>0.4896482036480217</v>
      </c>
      <c r="Q67" s="29"/>
      <c r="R67" s="19">
        <f>PRODUCT(O$7:O66)</f>
        <v>1.5544881139023122E-20</v>
      </c>
      <c r="S67" s="19">
        <f>PRODUCT(P$7:P66)</f>
        <v>7.0865304633902285E-19</v>
      </c>
      <c r="T67" s="19">
        <f t="shared" si="7"/>
        <v>7.2419792747804597E-19</v>
      </c>
      <c r="V67" s="12"/>
      <c r="W67" s="12"/>
    </row>
    <row r="68" spans="2:23" x14ac:dyDescent="0.25">
      <c r="B68" s="3">
        <f t="shared" si="8"/>
        <v>61</v>
      </c>
      <c r="C68" s="19">
        <f t="shared" si="11"/>
        <v>0.16478940778292983</v>
      </c>
      <c r="D68" s="12">
        <f t="shared" si="18"/>
        <v>101</v>
      </c>
      <c r="E68" s="30">
        <f t="shared" si="18"/>
        <v>76</v>
      </c>
      <c r="F68" s="20">
        <f t="shared" si="12"/>
        <v>10912</v>
      </c>
      <c r="G68" s="20">
        <f t="shared" si="13"/>
        <v>796640</v>
      </c>
      <c r="H68" s="19">
        <f t="shared" si="17"/>
        <v>1.1035163459370029E-2</v>
      </c>
      <c r="I68" s="19">
        <f t="shared" si="17"/>
        <v>0.80010605944953539</v>
      </c>
      <c r="J68" s="19">
        <f t="shared" si="6"/>
        <v>0.80231192175804744</v>
      </c>
      <c r="L68" s="12"/>
      <c r="M68" s="12"/>
      <c r="O68" s="19">
        <f t="shared" si="14"/>
        <v>0.29582111436950148</v>
      </c>
      <c r="P68" s="19">
        <f t="shared" si="15"/>
        <v>0.48839814721831692</v>
      </c>
      <c r="Q68" s="29"/>
      <c r="R68" s="19">
        <f>PRODUCT(O$7:O67)</f>
        <v>4.7857392785526551E-21</v>
      </c>
      <c r="S68" s="19">
        <f>PRODUCT(P$7:P67)</f>
        <v>3.4699069114960083E-19</v>
      </c>
      <c r="T68" s="19">
        <f t="shared" si="7"/>
        <v>3.517764304281535E-19</v>
      </c>
      <c r="V68" s="12"/>
      <c r="W68" s="12"/>
    </row>
    <row r="69" spans="2:23" x14ac:dyDescent="0.25">
      <c r="B69" s="3">
        <f t="shared" si="8"/>
        <v>62</v>
      </c>
      <c r="C69" s="19">
        <f t="shared" si="11"/>
        <v>0.15998971629410663</v>
      </c>
      <c r="D69" s="12">
        <f t="shared" si="18"/>
        <v>102</v>
      </c>
      <c r="E69" s="30">
        <f t="shared" si="18"/>
        <v>77</v>
      </c>
      <c r="F69" s="20">
        <f t="shared" si="12"/>
        <v>6456</v>
      </c>
      <c r="G69" s="20">
        <f t="shared" si="13"/>
        <v>778155</v>
      </c>
      <c r="H69" s="19">
        <f t="shared" si="17"/>
        <v>6.5288687036008895E-3</v>
      </c>
      <c r="I69" s="19">
        <f t="shared" si="17"/>
        <v>0.78154063402660323</v>
      </c>
      <c r="J69" s="19">
        <f t="shared" si="6"/>
        <v>0.78296692654411548</v>
      </c>
      <c r="L69" s="12"/>
      <c r="M69" s="12"/>
      <c r="O69" s="19">
        <f t="shared" si="14"/>
        <v>0.28430916976456011</v>
      </c>
      <c r="P69" s="19">
        <f t="shared" si="15"/>
        <v>0.4870122276410227</v>
      </c>
      <c r="Q69" s="29"/>
      <c r="R69" s="19">
        <f>PRODUCT(O$7:O68)</f>
        <v>1.4157227264633405E-21</v>
      </c>
      <c r="S69" s="19">
        <f>PRODUCT(P$7:P68)</f>
        <v>1.6946961065946828E-19</v>
      </c>
      <c r="T69" s="19">
        <f t="shared" si="7"/>
        <v>1.7088533338593163E-19</v>
      </c>
      <c r="V69" s="12"/>
      <c r="W69" s="12"/>
    </row>
    <row r="70" spans="2:23" x14ac:dyDescent="0.25">
      <c r="B70" s="3">
        <f t="shared" si="8"/>
        <v>63</v>
      </c>
      <c r="C70" s="19">
        <f t="shared" si="11"/>
        <v>0.15532982164476369</v>
      </c>
      <c r="D70" s="12">
        <f t="shared" si="18"/>
        <v>103</v>
      </c>
      <c r="E70" s="30">
        <f t="shared" si="18"/>
        <v>78</v>
      </c>
      <c r="F70" s="20">
        <f t="shared" si="12"/>
        <v>3671</v>
      </c>
      <c r="G70" s="20">
        <f t="shared" si="13"/>
        <v>757942</v>
      </c>
      <c r="H70" s="19">
        <f t="shared" si="17"/>
        <v>3.7124344812451775E-3</v>
      </c>
      <c r="I70" s="19">
        <f t="shared" si="17"/>
        <v>0.76123969033854655</v>
      </c>
      <c r="J70" s="19">
        <f t="shared" si="6"/>
        <v>0.7621260723448865</v>
      </c>
      <c r="L70" s="12"/>
      <c r="M70" s="12"/>
      <c r="O70" s="19">
        <f t="shared" si="14"/>
        <v>0.27349496050122585</v>
      </c>
      <c r="P70" s="19">
        <f t="shared" si="15"/>
        <v>0.48539861889168301</v>
      </c>
      <c r="Q70" s="29"/>
      <c r="R70" s="19">
        <f>PRODUCT(O$7:O69)</f>
        <v>4.0250295297761177E-22</v>
      </c>
      <c r="S70" s="19">
        <f>PRODUCT(P$7:P69)</f>
        <v>8.2533772604724459E-20</v>
      </c>
      <c r="T70" s="19">
        <f t="shared" si="7"/>
        <v>8.2936275557702067E-20</v>
      </c>
      <c r="V70" s="12"/>
      <c r="W70" s="12"/>
    </row>
    <row r="71" spans="2:23" x14ac:dyDescent="0.25">
      <c r="B71" s="3">
        <f t="shared" si="8"/>
        <v>64</v>
      </c>
      <c r="C71" s="19">
        <f t="shared" ref="C71:C102" si="19">(1+milete_i)^-$B71</f>
        <v>0.15080565208229488</v>
      </c>
      <c r="D71" s="12">
        <f t="shared" si="18"/>
        <v>104</v>
      </c>
      <c r="E71" s="30">
        <f t="shared" si="18"/>
        <v>79</v>
      </c>
      <c r="F71" s="20">
        <f t="shared" ref="F71:F102" si="20">IF($D71&lt;=ω,INDEX(Overlevingstafels,$D71+1,3),0)</f>
        <v>2008</v>
      </c>
      <c r="G71" s="20">
        <f t="shared" ref="G71:G102" si="21">IF($E71&lt;=ω,INDEX(Overlevingstafels,$E71+1,3),0)</f>
        <v>735808</v>
      </c>
      <c r="H71" s="19">
        <f t="shared" si="17"/>
        <v>2.0306642436230772E-3</v>
      </c>
      <c r="I71" s="19">
        <f t="shared" si="17"/>
        <v>0.73900938867172594</v>
      </c>
      <c r="J71" s="19">
        <f t="shared" si="6"/>
        <v>0.73953937297407157</v>
      </c>
      <c r="L71" s="12"/>
      <c r="M71" s="12"/>
      <c r="O71" s="19">
        <f t="shared" ref="O71:O102" si="22">alfa*IF(F71&gt;0,F72/F71,0)</f>
        <v>0.26344621513944222</v>
      </c>
      <c r="P71" s="19">
        <f t="shared" ref="P71:P102" si="23">alfa*IF(G71&gt;0,G72/G71,0)</f>
        <v>0.48351268265634512</v>
      </c>
      <c r="Q71" s="29"/>
      <c r="R71" s="19">
        <f>PRODUCT(O$7:O70)</f>
        <v>1.100825292262387E-22</v>
      </c>
      <c r="S71" s="19">
        <f>PRODUCT(P$7:P70)</f>
        <v>4.0061779234253478E-20</v>
      </c>
      <c r="T71" s="19">
        <f t="shared" si="7"/>
        <v>4.0171861763479717E-20</v>
      </c>
      <c r="V71" s="12"/>
      <c r="W71" s="12"/>
    </row>
    <row r="72" spans="2:23" x14ac:dyDescent="0.25">
      <c r="B72" s="3">
        <f t="shared" si="8"/>
        <v>65</v>
      </c>
      <c r="C72" s="19">
        <f t="shared" si="19"/>
        <v>0.14641325444882999</v>
      </c>
      <c r="D72" s="12">
        <f t="shared" si="18"/>
        <v>105</v>
      </c>
      <c r="E72" s="30">
        <f t="shared" si="18"/>
        <v>80</v>
      </c>
      <c r="F72" s="20">
        <f t="shared" si="20"/>
        <v>1058</v>
      </c>
      <c r="G72" s="20">
        <f t="shared" si="21"/>
        <v>711545</v>
      </c>
      <c r="H72" s="19">
        <f t="shared" si="17"/>
        <v>1.0699416184029957E-3</v>
      </c>
      <c r="I72" s="19">
        <f t="shared" si="17"/>
        <v>0.71464082404978369</v>
      </c>
      <c r="J72" s="19">
        <f t="shared" ref="J72:J126" si="24">H72+I72-H72*I72</f>
        <v>0.71494614170832604</v>
      </c>
      <c r="L72" s="12"/>
      <c r="M72" s="12"/>
      <c r="O72" s="19">
        <f t="shared" si="22"/>
        <v>0.25425330812854441</v>
      </c>
      <c r="P72" s="19">
        <f t="shared" si="23"/>
        <v>0.48131741492105207</v>
      </c>
      <c r="Q72" s="29"/>
      <c r="R72" s="19">
        <f>PRODUCT(O$7:O71)</f>
        <v>2.9000825677629614E-23</v>
      </c>
      <c r="S72" s="19">
        <f>PRODUCT(P$7:P71)</f>
        <v>1.9370378349540159E-20</v>
      </c>
      <c r="T72" s="19">
        <f t="shared" ref="T72:T126" si="25">R72+S72-R72*S72</f>
        <v>1.9399379175217789E-20</v>
      </c>
      <c r="V72" s="12"/>
      <c r="W72" s="12"/>
    </row>
    <row r="73" spans="2:23" x14ac:dyDescent="0.25">
      <c r="B73" s="3">
        <f t="shared" ref="B73:B126" si="26">1+B72</f>
        <v>66</v>
      </c>
      <c r="C73" s="19">
        <f t="shared" si="19"/>
        <v>0.14214879072701941</v>
      </c>
      <c r="D73" s="12">
        <f t="shared" ref="D73:E88" si="27">D72+1</f>
        <v>106</v>
      </c>
      <c r="E73" s="30">
        <f t="shared" si="27"/>
        <v>81</v>
      </c>
      <c r="F73" s="20">
        <f t="shared" si="20"/>
        <v>538</v>
      </c>
      <c r="G73" s="20">
        <f t="shared" si="21"/>
        <v>684958</v>
      </c>
      <c r="H73" s="19">
        <f t="shared" si="17"/>
        <v>5.4407239196674079E-4</v>
      </c>
      <c r="I73" s="19">
        <f t="shared" si="17"/>
        <v>0.68793814805738462</v>
      </c>
      <c r="J73" s="19">
        <f t="shared" si="24"/>
        <v>0.68810793229561262</v>
      </c>
      <c r="L73" s="12"/>
      <c r="M73" s="12"/>
      <c r="O73" s="19">
        <f t="shared" si="22"/>
        <v>0.24535315985130113</v>
      </c>
      <c r="P73" s="19">
        <f t="shared" si="23"/>
        <v>0.478728622776871</v>
      </c>
      <c r="Q73" s="29"/>
      <c r="R73" s="19">
        <f>PRODUCT(O$7:O72)</f>
        <v>7.3735558669965645E-24</v>
      </c>
      <c r="S73" s="19">
        <f>PRODUCT(P$7:P72)</f>
        <v>9.3233004332433846E-21</v>
      </c>
      <c r="T73" s="19">
        <f t="shared" si="25"/>
        <v>9.3306739891103812E-21</v>
      </c>
      <c r="V73" s="12"/>
      <c r="W73" s="12"/>
    </row>
    <row r="74" spans="2:23" x14ac:dyDescent="0.25">
      <c r="B74" s="3">
        <f t="shared" si="26"/>
        <v>67</v>
      </c>
      <c r="C74" s="19">
        <f t="shared" si="19"/>
        <v>0.1380085346864266</v>
      </c>
      <c r="D74" s="12">
        <f t="shared" si="27"/>
        <v>107</v>
      </c>
      <c r="E74" s="30">
        <f t="shared" si="27"/>
        <v>82</v>
      </c>
      <c r="F74" s="20">
        <f t="shared" si="20"/>
        <v>264</v>
      </c>
      <c r="G74" s="20">
        <f t="shared" si="21"/>
        <v>655818</v>
      </c>
      <c r="H74" s="19">
        <f t="shared" si="17"/>
        <v>2.66979761113791E-4</v>
      </c>
      <c r="I74" s="19">
        <f t="shared" si="17"/>
        <v>0.65867136435036577</v>
      </c>
      <c r="J74" s="19">
        <f t="shared" si="24"/>
        <v>0.65876249218797278</v>
      </c>
      <c r="L74" s="12"/>
      <c r="M74" s="12"/>
      <c r="O74" s="19">
        <f t="shared" si="22"/>
        <v>0.23863636363636365</v>
      </c>
      <c r="P74" s="19">
        <f t="shared" si="23"/>
        <v>0.47558850168796829</v>
      </c>
      <c r="Q74" s="29"/>
      <c r="R74" s="19">
        <f>PRODUCT(O$7:O73)</f>
        <v>1.8091252313077075E-24</v>
      </c>
      <c r="S74" s="19">
        <f>PRODUCT(P$7:P73)</f>
        <v>4.4633307761416106E-21</v>
      </c>
      <c r="T74" s="19">
        <f t="shared" si="25"/>
        <v>4.4651399013729182E-21</v>
      </c>
      <c r="V74" s="12"/>
      <c r="W74" s="12"/>
    </row>
    <row r="75" spans="2:23" x14ac:dyDescent="0.25">
      <c r="B75" s="3">
        <f t="shared" si="26"/>
        <v>68</v>
      </c>
      <c r="C75" s="19">
        <f t="shared" si="19"/>
        <v>0.13398886862759865</v>
      </c>
      <c r="D75" s="12">
        <f t="shared" si="27"/>
        <v>108</v>
      </c>
      <c r="E75" s="30">
        <f t="shared" si="27"/>
        <v>83</v>
      </c>
      <c r="F75" s="20">
        <f t="shared" si="20"/>
        <v>126</v>
      </c>
      <c r="G75" s="20">
        <f t="shared" si="21"/>
        <v>623799</v>
      </c>
      <c r="H75" s="19">
        <f t="shared" si="17"/>
        <v>1.2742215871340025E-4</v>
      </c>
      <c r="I75" s="19">
        <f t="shared" si="17"/>
        <v>0.62651305455232065</v>
      </c>
      <c r="J75" s="19">
        <f t="shared" si="24"/>
        <v>0.62656064506516085</v>
      </c>
      <c r="L75" s="12"/>
      <c r="M75" s="12"/>
      <c r="O75" s="19">
        <f t="shared" si="22"/>
        <v>0.23015873015873015</v>
      </c>
      <c r="P75" s="19">
        <f t="shared" si="23"/>
        <v>0.47189880073549334</v>
      </c>
      <c r="Q75" s="29"/>
      <c r="R75" s="19">
        <f>PRODUCT(O$7:O74)</f>
        <v>4.3172306656206657E-25</v>
      </c>
      <c r="S75" s="19">
        <f>PRODUCT(P$7:P74)</f>
        <v>2.1227087963629852E-21</v>
      </c>
      <c r="T75" s="19">
        <f t="shared" si="25"/>
        <v>2.1231405194295474E-21</v>
      </c>
      <c r="V75" s="12"/>
      <c r="W75" s="12"/>
    </row>
    <row r="76" spans="2:23" x14ac:dyDescent="0.25">
      <c r="B76" s="3">
        <f t="shared" si="26"/>
        <v>69</v>
      </c>
      <c r="C76" s="19">
        <f t="shared" si="19"/>
        <v>0.13008628022096957</v>
      </c>
      <c r="D76" s="12">
        <f t="shared" si="27"/>
        <v>109</v>
      </c>
      <c r="E76" s="30">
        <f t="shared" si="27"/>
        <v>84</v>
      </c>
      <c r="F76" s="20">
        <f t="shared" si="20"/>
        <v>58</v>
      </c>
      <c r="G76" s="20">
        <f t="shared" si="21"/>
        <v>588740</v>
      </c>
      <c r="H76" s="19">
        <f t="shared" si="17"/>
        <v>5.8654644487120753E-5</v>
      </c>
      <c r="I76" s="19">
        <f t="shared" si="17"/>
        <v>0.59130151817674159</v>
      </c>
      <c r="J76" s="19">
        <f t="shared" si="24"/>
        <v>0.59132549024089531</v>
      </c>
      <c r="L76" s="12"/>
      <c r="M76" s="12"/>
      <c r="O76" s="19">
        <f t="shared" si="22"/>
        <v>0.22413793103448276</v>
      </c>
      <c r="P76" s="19">
        <f t="shared" si="23"/>
        <v>0.46758586133097801</v>
      </c>
      <c r="Q76" s="29"/>
      <c r="R76" s="19">
        <f>PRODUCT(O$7:O75)</f>
        <v>9.9364832780158171E-26</v>
      </c>
      <c r="S76" s="19">
        <f>PRODUCT(P$7:P75)</f>
        <v>1.0017037353143753E-21</v>
      </c>
      <c r="T76" s="19">
        <f t="shared" si="25"/>
        <v>1.0018031001471554E-21</v>
      </c>
      <c r="V76" s="12"/>
      <c r="W76" s="12"/>
    </row>
    <row r="77" spans="2:23" x14ac:dyDescent="0.25">
      <c r="B77" s="3">
        <f t="shared" si="26"/>
        <v>70</v>
      </c>
      <c r="C77" s="19">
        <f t="shared" si="19"/>
        <v>0.12629735943783454</v>
      </c>
      <c r="D77" s="12">
        <f t="shared" si="27"/>
        <v>110</v>
      </c>
      <c r="E77" s="30">
        <f t="shared" si="27"/>
        <v>85</v>
      </c>
      <c r="F77" s="20">
        <f t="shared" si="20"/>
        <v>26</v>
      </c>
      <c r="G77" s="20">
        <f t="shared" si="21"/>
        <v>550573</v>
      </c>
      <c r="H77" s="19">
        <f t="shared" si="17"/>
        <v>2.6293461321812752E-5</v>
      </c>
      <c r="I77" s="19">
        <f t="shared" si="17"/>
        <v>0.55296845936597339</v>
      </c>
      <c r="J77" s="19">
        <f t="shared" si="24"/>
        <v>0.55298021337249659</v>
      </c>
      <c r="L77" s="12"/>
      <c r="M77" s="12"/>
      <c r="O77" s="19">
        <f t="shared" si="22"/>
        <v>0.21153846153846154</v>
      </c>
      <c r="P77" s="19">
        <f t="shared" si="23"/>
        <v>0.46259987322298768</v>
      </c>
      <c r="Q77" s="29"/>
      <c r="R77" s="19">
        <f>PRODUCT(O$7:O76)</f>
        <v>2.2271428036932004E-26</v>
      </c>
      <c r="S77" s="19">
        <f>PRODUCT(P$7:P76)</f>
        <v>4.6838250387543026E-22</v>
      </c>
      <c r="T77" s="19">
        <f t="shared" si="25"/>
        <v>4.6840477530346715E-22</v>
      </c>
      <c r="V77" s="12"/>
      <c r="W77" s="12"/>
    </row>
    <row r="78" spans="2:23" x14ac:dyDescent="0.25">
      <c r="B78" s="3">
        <f t="shared" si="26"/>
        <v>71</v>
      </c>
      <c r="C78" s="19">
        <f t="shared" si="19"/>
        <v>0.12261879557071313</v>
      </c>
      <c r="D78" s="12">
        <f t="shared" si="27"/>
        <v>111</v>
      </c>
      <c r="E78" s="30">
        <f t="shared" si="27"/>
        <v>86</v>
      </c>
      <c r="F78" s="20">
        <f t="shared" si="20"/>
        <v>11</v>
      </c>
      <c r="G78" s="20">
        <f t="shared" si="21"/>
        <v>509390</v>
      </c>
      <c r="H78" s="19">
        <f t="shared" si="17"/>
        <v>1.1124156713074626E-5</v>
      </c>
      <c r="I78" s="19">
        <f t="shared" si="17"/>
        <v>0.5116062783980202</v>
      </c>
      <c r="J78" s="19">
        <f t="shared" si="24"/>
        <v>0.511611711366317</v>
      </c>
      <c r="K78" s="13"/>
      <c r="L78" s="12"/>
      <c r="M78" s="12"/>
      <c r="O78" s="19">
        <f t="shared" si="22"/>
        <v>0.22727272727272727</v>
      </c>
      <c r="P78" s="19">
        <f t="shared" si="23"/>
        <v>0.45678065921985117</v>
      </c>
      <c r="Q78" s="29"/>
      <c r="R78" s="19">
        <f>PRODUCT(O$7:O77)</f>
        <v>4.7112636231971548E-27</v>
      </c>
      <c r="S78" s="19">
        <f>PRODUCT(P$7:P77)</f>
        <v>2.1667368691263957E-22</v>
      </c>
      <c r="T78" s="19">
        <f t="shared" si="25"/>
        <v>2.1667839817626278E-22</v>
      </c>
      <c r="U78" s="13"/>
      <c r="V78" s="12"/>
      <c r="W78" s="12"/>
    </row>
    <row r="79" spans="2:23" x14ac:dyDescent="0.25">
      <c r="B79" s="3">
        <f t="shared" si="26"/>
        <v>72</v>
      </c>
      <c r="C79" s="19">
        <f t="shared" si="19"/>
        <v>0.1190473743404982</v>
      </c>
      <c r="D79" s="12">
        <f t="shared" si="27"/>
        <v>112</v>
      </c>
      <c r="E79" s="30">
        <f t="shared" si="27"/>
        <v>87</v>
      </c>
      <c r="F79" s="20">
        <f t="shared" si="20"/>
        <v>5</v>
      </c>
      <c r="G79" s="20">
        <f t="shared" si="21"/>
        <v>465359</v>
      </c>
      <c r="H79" s="19">
        <f t="shared" si="17"/>
        <v>5.0564348695793754E-6</v>
      </c>
      <c r="I79" s="19">
        <f t="shared" si="17"/>
        <v>0.46738370621532477</v>
      </c>
      <c r="J79" s="19">
        <f t="shared" si="24"/>
        <v>0.46738639935492476</v>
      </c>
      <c r="L79" s="12"/>
      <c r="M79" s="12"/>
      <c r="O79" s="19">
        <f t="shared" si="22"/>
        <v>0.2</v>
      </c>
      <c r="P79" s="19">
        <f t="shared" si="23"/>
        <v>0.45035875528355529</v>
      </c>
      <c r="Q79" s="29"/>
      <c r="R79" s="19">
        <f>PRODUCT(O$7:O78)</f>
        <v>1.0707417325448078E-27</v>
      </c>
      <c r="S79" s="19">
        <f>PRODUCT(P$7:P78)</f>
        <v>9.8972349543551136E-23</v>
      </c>
      <c r="T79" s="19">
        <f t="shared" si="25"/>
        <v>9.8973420285283682E-23</v>
      </c>
      <c r="V79" s="12"/>
      <c r="W79" s="12"/>
    </row>
    <row r="80" spans="2:23" x14ac:dyDescent="0.25">
      <c r="B80" s="3">
        <f t="shared" si="26"/>
        <v>73</v>
      </c>
      <c r="C80" s="19">
        <f t="shared" si="19"/>
        <v>0.11557997508786232</v>
      </c>
      <c r="D80" s="12">
        <f t="shared" si="27"/>
        <v>113</v>
      </c>
      <c r="E80" s="30">
        <f t="shared" si="27"/>
        <v>88</v>
      </c>
      <c r="F80" s="20">
        <f t="shared" si="20"/>
        <v>2</v>
      </c>
      <c r="G80" s="20">
        <f t="shared" si="21"/>
        <v>419157</v>
      </c>
      <c r="H80" s="19">
        <f t="shared" si="17"/>
        <v>2.0225739478317503E-6</v>
      </c>
      <c r="I80" s="19">
        <f t="shared" si="17"/>
        <v>0.42098068834189711</v>
      </c>
      <c r="J80" s="19">
        <f t="shared" si="24"/>
        <v>0.42098185945127214</v>
      </c>
      <c r="L80" s="12"/>
      <c r="M80" s="12"/>
      <c r="O80" s="19">
        <f t="shared" si="22"/>
        <v>0.25</v>
      </c>
      <c r="P80" s="19">
        <f t="shared" si="23"/>
        <v>0.44291757026603396</v>
      </c>
      <c r="Q80" s="29"/>
      <c r="R80" s="19">
        <f>PRODUCT(O$7:O79)</f>
        <v>2.1414834650896158E-28</v>
      </c>
      <c r="S80" s="19">
        <f>PRODUCT(P$7:P79)</f>
        <v>4.4573064147922643E-23</v>
      </c>
      <c r="T80" s="19">
        <f t="shared" si="25"/>
        <v>4.4573278296269151E-23</v>
      </c>
      <c r="V80" s="12"/>
      <c r="W80" s="12"/>
    </row>
    <row r="81" spans="2:23" x14ac:dyDescent="0.25">
      <c r="B81" s="3">
        <f t="shared" si="26"/>
        <v>74</v>
      </c>
      <c r="C81" s="19">
        <f t="shared" si="19"/>
        <v>0.11221356804646829</v>
      </c>
      <c r="D81" s="12">
        <f t="shared" si="27"/>
        <v>114</v>
      </c>
      <c r="E81" s="30">
        <f t="shared" si="27"/>
        <v>89</v>
      </c>
      <c r="F81" s="20">
        <f t="shared" si="20"/>
        <v>1</v>
      </c>
      <c r="G81" s="20">
        <f t="shared" si="21"/>
        <v>371304</v>
      </c>
      <c r="H81" s="19">
        <f t="shared" si="17"/>
        <v>1.0112869739158752E-6</v>
      </c>
      <c r="I81" s="19">
        <f t="shared" si="17"/>
        <v>0.37291948721863111</v>
      </c>
      <c r="J81" s="19">
        <f t="shared" si="24"/>
        <v>0.37292012137698533</v>
      </c>
      <c r="L81" s="12"/>
      <c r="M81" s="12"/>
      <c r="O81" s="19">
        <f t="shared" si="22"/>
        <v>0</v>
      </c>
      <c r="P81" s="19">
        <f t="shared" si="23"/>
        <v>0.43465327602180426</v>
      </c>
      <c r="Q81" s="29"/>
      <c r="R81" s="19">
        <f>PRODUCT(O$7:O80)</f>
        <v>5.3537086627240394E-29</v>
      </c>
      <c r="S81" s="19">
        <f>PRODUCT(P$7:P80)</f>
        <v>1.9742193271709965E-23</v>
      </c>
      <c r="T81" s="19">
        <f t="shared" si="25"/>
        <v>1.9742246808796594E-23</v>
      </c>
      <c r="V81" s="12"/>
      <c r="W81" s="12"/>
    </row>
    <row r="82" spans="2:23" x14ac:dyDescent="0.25">
      <c r="B82" s="3">
        <f t="shared" si="26"/>
        <v>75</v>
      </c>
      <c r="C82" s="19">
        <f t="shared" si="19"/>
        <v>0.10894521169560026</v>
      </c>
      <c r="D82" s="12">
        <f t="shared" si="27"/>
        <v>115</v>
      </c>
      <c r="E82" s="30">
        <f t="shared" si="27"/>
        <v>90</v>
      </c>
      <c r="F82" s="20">
        <f t="shared" si="20"/>
        <v>0</v>
      </c>
      <c r="G82" s="20">
        <f t="shared" si="21"/>
        <v>322777</v>
      </c>
      <c r="H82" s="19">
        <f t="shared" si="17"/>
        <v>0</v>
      </c>
      <c r="I82" s="19">
        <f t="shared" si="17"/>
        <v>0.32418135362389872</v>
      </c>
      <c r="J82" s="19">
        <f t="shared" si="24"/>
        <v>0.32418135362389872</v>
      </c>
      <c r="L82" s="12"/>
      <c r="M82" s="12"/>
      <c r="O82" s="19">
        <f t="shared" si="22"/>
        <v>0</v>
      </c>
      <c r="P82" s="19">
        <f t="shared" si="23"/>
        <v>0.42566849558673636</v>
      </c>
      <c r="Q82" s="29"/>
      <c r="R82" s="19">
        <f>PRODUCT(O$7:O81)</f>
        <v>0</v>
      </c>
      <c r="S82" s="19">
        <f>PRODUCT(P$7:P81)</f>
        <v>8.581008981404359E-24</v>
      </c>
      <c r="T82" s="19">
        <f t="shared" si="25"/>
        <v>8.581008981404359E-24</v>
      </c>
      <c r="V82" s="12"/>
      <c r="W82" s="12"/>
    </row>
    <row r="83" spans="2:23" x14ac:dyDescent="0.25">
      <c r="B83" s="3">
        <f t="shared" si="26"/>
        <v>76</v>
      </c>
      <c r="C83" s="19">
        <f t="shared" si="19"/>
        <v>0.10577205018990318</v>
      </c>
      <c r="D83" s="12">
        <f t="shared" si="27"/>
        <v>116</v>
      </c>
      <c r="E83" s="30">
        <f t="shared" si="27"/>
        <v>91</v>
      </c>
      <c r="F83" s="20">
        <f t="shared" si="20"/>
        <v>0</v>
      </c>
      <c r="G83" s="20">
        <f t="shared" si="21"/>
        <v>274792</v>
      </c>
      <c r="H83" s="19">
        <f t="shared" si="17"/>
        <v>0</v>
      </c>
      <c r="I83" s="19">
        <f t="shared" si="17"/>
        <v>0.2759875781887135</v>
      </c>
      <c r="J83" s="19">
        <f t="shared" si="24"/>
        <v>0.2759875781887135</v>
      </c>
      <c r="L83" s="12"/>
      <c r="M83" s="12"/>
      <c r="O83" s="19">
        <f t="shared" si="22"/>
        <v>0</v>
      </c>
      <c r="P83" s="19">
        <f t="shared" si="23"/>
        <v>0.41621299018894292</v>
      </c>
      <c r="Q83" s="29"/>
      <c r="R83" s="19">
        <f>PRODUCT(O$7:O82)</f>
        <v>0</v>
      </c>
      <c r="S83" s="19">
        <f>PRODUCT(P$7:P82)</f>
        <v>3.6526651837306665E-24</v>
      </c>
      <c r="T83" s="19">
        <f t="shared" si="25"/>
        <v>3.6526651837306665E-24</v>
      </c>
      <c r="V83" s="12"/>
      <c r="W83" s="12"/>
    </row>
    <row r="84" spans="2:23" x14ac:dyDescent="0.25">
      <c r="B84" s="3">
        <f t="shared" si="26"/>
        <v>77</v>
      </c>
      <c r="C84" s="19">
        <f t="shared" si="19"/>
        <v>0.10269131086398368</v>
      </c>
      <c r="D84" s="12">
        <f t="shared" si="27"/>
        <v>117</v>
      </c>
      <c r="E84" s="30">
        <f t="shared" si="27"/>
        <v>92</v>
      </c>
      <c r="F84" s="20">
        <f t="shared" si="20"/>
        <v>0</v>
      </c>
      <c r="G84" s="20">
        <f t="shared" si="21"/>
        <v>228744</v>
      </c>
      <c r="H84" s="19">
        <f t="shared" si="17"/>
        <v>0</v>
      </c>
      <c r="I84" s="19">
        <f t="shared" si="17"/>
        <v>0.22973923034585825</v>
      </c>
      <c r="J84" s="19">
        <f t="shared" si="24"/>
        <v>0.22973923034585825</v>
      </c>
      <c r="L84" s="12"/>
      <c r="M84" s="12"/>
      <c r="O84" s="19">
        <f t="shared" si="22"/>
        <v>0</v>
      </c>
      <c r="P84" s="19">
        <f t="shared" si="23"/>
        <v>0.40620519008148848</v>
      </c>
      <c r="Q84" s="29"/>
      <c r="R84" s="19">
        <f>PRODUCT(O$7:O83)</f>
        <v>0</v>
      </c>
      <c r="S84" s="19">
        <f>PRODUCT(P$7:P83)</f>
        <v>1.5202866982795852E-24</v>
      </c>
      <c r="T84" s="19">
        <f t="shared" si="25"/>
        <v>1.5202866982795852E-24</v>
      </c>
      <c r="V84" s="12"/>
      <c r="W84" s="12"/>
    </row>
    <row r="85" spans="2:23" x14ac:dyDescent="0.25">
      <c r="B85" s="3">
        <f t="shared" si="26"/>
        <v>78</v>
      </c>
      <c r="C85" s="19">
        <f t="shared" si="19"/>
        <v>9.9700301809692873E-2</v>
      </c>
      <c r="D85" s="12">
        <f t="shared" si="27"/>
        <v>118</v>
      </c>
      <c r="E85" s="30">
        <f t="shared" si="27"/>
        <v>93</v>
      </c>
      <c r="F85" s="20">
        <f t="shared" si="20"/>
        <v>0</v>
      </c>
      <c r="G85" s="20">
        <f t="shared" si="21"/>
        <v>185834</v>
      </c>
      <c r="H85" s="19">
        <f t="shared" si="17"/>
        <v>0</v>
      </c>
      <c r="I85" s="19">
        <f t="shared" si="17"/>
        <v>0.18664253546362844</v>
      </c>
      <c r="J85" s="19">
        <f t="shared" si="24"/>
        <v>0.18664253546362844</v>
      </c>
      <c r="K85" s="13"/>
      <c r="L85" s="12"/>
      <c r="M85" s="12"/>
      <c r="O85" s="19">
        <f t="shared" si="22"/>
        <v>0</v>
      </c>
      <c r="P85" s="19">
        <f t="shared" si="23"/>
        <v>0.39475822508260061</v>
      </c>
      <c r="Q85" s="29"/>
      <c r="R85" s="19">
        <f>PRODUCT(O$7:O84)</f>
        <v>0</v>
      </c>
      <c r="S85" s="19">
        <f>PRODUCT(P$7:P84)</f>
        <v>6.1754834725301745E-25</v>
      </c>
      <c r="T85" s="19">
        <f t="shared" si="25"/>
        <v>6.1754834725301745E-25</v>
      </c>
      <c r="U85" s="13"/>
      <c r="V85" s="12"/>
      <c r="W85" s="12"/>
    </row>
    <row r="86" spans="2:23" x14ac:dyDescent="0.25">
      <c r="B86" s="3">
        <f t="shared" si="26"/>
        <v>79</v>
      </c>
      <c r="C86" s="19">
        <f t="shared" si="19"/>
        <v>9.679640952397367E-2</v>
      </c>
      <c r="D86" s="12">
        <f t="shared" si="27"/>
        <v>119</v>
      </c>
      <c r="E86" s="30">
        <f t="shared" si="27"/>
        <v>94</v>
      </c>
      <c r="F86" s="20">
        <f t="shared" si="20"/>
        <v>0</v>
      </c>
      <c r="G86" s="20">
        <f t="shared" si="21"/>
        <v>146719</v>
      </c>
      <c r="H86" s="19">
        <f t="shared" si="17"/>
        <v>0</v>
      </c>
      <c r="I86" s="19">
        <f t="shared" si="17"/>
        <v>0.1473573520490766</v>
      </c>
      <c r="J86" s="19">
        <f t="shared" si="24"/>
        <v>0.1473573520490766</v>
      </c>
      <c r="L86" s="12"/>
      <c r="M86" s="12"/>
      <c r="O86" s="19">
        <f t="shared" si="22"/>
        <v>0</v>
      </c>
      <c r="P86" s="19">
        <f t="shared" si="23"/>
        <v>0.38358358494809808</v>
      </c>
      <c r="Q86" s="29"/>
      <c r="R86" s="19">
        <f>PRODUCT(O$7:O85)</f>
        <v>0</v>
      </c>
      <c r="S86" s="19">
        <f>PRODUCT(P$7:P85)</f>
        <v>2.4378228946429466E-25</v>
      </c>
      <c r="T86" s="19">
        <f t="shared" si="25"/>
        <v>2.4378228946429466E-25</v>
      </c>
      <c r="V86" s="12"/>
      <c r="W86" s="12"/>
    </row>
    <row r="87" spans="2:23" x14ac:dyDescent="0.25">
      <c r="B87" s="3">
        <f t="shared" si="26"/>
        <v>80</v>
      </c>
      <c r="C87" s="19">
        <f t="shared" si="19"/>
        <v>9.3977096625217166E-2</v>
      </c>
      <c r="D87" s="12">
        <f t="shared" si="27"/>
        <v>120</v>
      </c>
      <c r="E87" s="30">
        <f t="shared" si="27"/>
        <v>95</v>
      </c>
      <c r="F87" s="20">
        <f t="shared" si="20"/>
        <v>0</v>
      </c>
      <c r="G87" s="20">
        <f t="shared" si="21"/>
        <v>112558</v>
      </c>
      <c r="H87" s="19">
        <f t="shared" si="17"/>
        <v>0</v>
      </c>
      <c r="I87" s="19">
        <f t="shared" si="17"/>
        <v>0.11304772273488753</v>
      </c>
      <c r="J87" s="19">
        <f t="shared" si="24"/>
        <v>0.11304772273488753</v>
      </c>
      <c r="L87" s="12"/>
      <c r="M87" s="12"/>
      <c r="O87" s="19">
        <f t="shared" si="22"/>
        <v>0</v>
      </c>
      <c r="P87" s="19">
        <f t="shared" si="23"/>
        <v>0.37138630750368701</v>
      </c>
      <c r="Q87" s="29"/>
      <c r="R87" s="19">
        <f>PRODUCT(O$7:O86)</f>
        <v>0</v>
      </c>
      <c r="S87" s="19">
        <f>PRODUCT(P$7:P86)</f>
        <v>9.3510884539569111E-26</v>
      </c>
      <c r="T87" s="19">
        <f t="shared" si="25"/>
        <v>9.3510884539569111E-26</v>
      </c>
      <c r="V87" s="12"/>
      <c r="W87" s="12"/>
    </row>
    <row r="88" spans="2:23" x14ac:dyDescent="0.25">
      <c r="B88" s="3">
        <f t="shared" si="26"/>
        <v>81</v>
      </c>
      <c r="C88" s="19">
        <f t="shared" si="19"/>
        <v>9.1239899636133173E-2</v>
      </c>
      <c r="D88" s="12">
        <f t="shared" si="27"/>
        <v>121</v>
      </c>
      <c r="E88" s="30">
        <f t="shared" si="27"/>
        <v>96</v>
      </c>
      <c r="F88" s="20">
        <f t="shared" si="20"/>
        <v>0</v>
      </c>
      <c r="G88" s="20">
        <f t="shared" si="21"/>
        <v>83605</v>
      </c>
      <c r="H88" s="19">
        <f t="shared" si="17"/>
        <v>0</v>
      </c>
      <c r="I88" s="19">
        <f t="shared" si="17"/>
        <v>8.3968752636420979E-2</v>
      </c>
      <c r="J88" s="19">
        <f t="shared" si="24"/>
        <v>8.3968752636420979E-2</v>
      </c>
      <c r="L88" s="12"/>
      <c r="M88" s="12"/>
      <c r="O88" s="19">
        <f t="shared" si="22"/>
        <v>0</v>
      </c>
      <c r="P88" s="19">
        <f t="shared" si="23"/>
        <v>0.35880629148974341</v>
      </c>
      <c r="Q88" s="29"/>
      <c r="R88" s="19">
        <f>PRODUCT(O$7:O87)</f>
        <v>0</v>
      </c>
      <c r="S88" s="19">
        <f>PRODUCT(P$7:P87)</f>
        <v>3.4728662120554187E-26</v>
      </c>
      <c r="T88" s="19">
        <f t="shared" si="25"/>
        <v>3.4728662120554187E-26</v>
      </c>
      <c r="V88" s="12"/>
      <c r="W88" s="12"/>
    </row>
    <row r="89" spans="2:23" x14ac:dyDescent="0.25">
      <c r="B89" s="3">
        <f t="shared" si="26"/>
        <v>82</v>
      </c>
      <c r="C89" s="19">
        <f t="shared" si="19"/>
        <v>8.8582426831197242E-2</v>
      </c>
      <c r="D89" s="12">
        <f t="shared" ref="D89:E104" si="28">D88+1</f>
        <v>122</v>
      </c>
      <c r="E89" s="30">
        <f t="shared" si="28"/>
        <v>97</v>
      </c>
      <c r="F89" s="20">
        <f t="shared" si="20"/>
        <v>0</v>
      </c>
      <c r="G89" s="20">
        <f t="shared" si="21"/>
        <v>59996</v>
      </c>
      <c r="H89" s="19">
        <f t="shared" si="17"/>
        <v>0</v>
      </c>
      <c r="I89" s="19">
        <f t="shared" si="17"/>
        <v>6.0257033468987656E-2</v>
      </c>
      <c r="J89" s="19">
        <f t="shared" si="24"/>
        <v>6.0257033468987656E-2</v>
      </c>
      <c r="L89" s="12"/>
      <c r="M89" s="12"/>
      <c r="O89" s="19">
        <f t="shared" si="22"/>
        <v>0</v>
      </c>
      <c r="P89" s="19">
        <f t="shared" si="23"/>
        <v>0.34599806653776921</v>
      </c>
      <c r="Q89" s="29"/>
      <c r="R89" s="19">
        <f>PRODUCT(O$7:O88)</f>
        <v>0</v>
      </c>
      <c r="S89" s="19">
        <f>PRODUCT(P$7:P88)</f>
        <v>1.2460862463876376E-26</v>
      </c>
      <c r="T89" s="19">
        <f t="shared" si="25"/>
        <v>1.2460862463876376E-26</v>
      </c>
      <c r="V89" s="12"/>
      <c r="W89" s="12"/>
    </row>
    <row r="90" spans="2:23" x14ac:dyDescent="0.25">
      <c r="B90" s="3">
        <f t="shared" si="26"/>
        <v>83</v>
      </c>
      <c r="C90" s="19">
        <f t="shared" si="19"/>
        <v>8.6002356146793454E-2</v>
      </c>
      <c r="D90" s="12">
        <f t="shared" si="28"/>
        <v>123</v>
      </c>
      <c r="E90" s="30">
        <f t="shared" si="28"/>
        <v>98</v>
      </c>
      <c r="F90" s="20">
        <f t="shared" si="20"/>
        <v>0</v>
      </c>
      <c r="G90" s="20">
        <f t="shared" si="21"/>
        <v>41517</v>
      </c>
      <c r="H90" s="19">
        <f t="shared" si="17"/>
        <v>0</v>
      </c>
      <c r="I90" s="19">
        <f t="shared" si="17"/>
        <v>4.1697634151142748E-2</v>
      </c>
      <c r="J90" s="19">
        <f t="shared" si="24"/>
        <v>4.1697634151142748E-2</v>
      </c>
      <c r="L90" s="12"/>
      <c r="M90" s="12"/>
      <c r="O90" s="19">
        <f t="shared" si="22"/>
        <v>0</v>
      </c>
      <c r="P90" s="19">
        <f t="shared" si="23"/>
        <v>0.33311655466435436</v>
      </c>
      <c r="Q90" s="29"/>
      <c r="R90" s="19">
        <f>PRODUCT(O$7:O89)</f>
        <v>0</v>
      </c>
      <c r="S90" s="19">
        <f>PRODUCT(P$7:P89)</f>
        <v>4.3114343198942895E-27</v>
      </c>
      <c r="T90" s="19">
        <f t="shared" si="25"/>
        <v>4.3114343198942895E-27</v>
      </c>
      <c r="V90" s="12"/>
      <c r="W90" s="12"/>
    </row>
    <row r="91" spans="2:23" x14ac:dyDescent="0.25">
      <c r="B91" s="3">
        <f t="shared" si="26"/>
        <v>84</v>
      </c>
      <c r="C91" s="19">
        <f t="shared" si="19"/>
        <v>8.3497433152226644E-2</v>
      </c>
      <c r="D91" s="12">
        <f t="shared" si="28"/>
        <v>124</v>
      </c>
      <c r="E91" s="30">
        <f t="shared" si="28"/>
        <v>99</v>
      </c>
      <c r="F91" s="20">
        <f t="shared" si="20"/>
        <v>0</v>
      </c>
      <c r="G91" s="20">
        <f t="shared" si="21"/>
        <v>27660</v>
      </c>
      <c r="H91" s="19">
        <f t="shared" si="17"/>
        <v>0</v>
      </c>
      <c r="I91" s="19">
        <f t="shared" si="17"/>
        <v>2.7780344452166785E-2</v>
      </c>
      <c r="J91" s="19">
        <f t="shared" si="24"/>
        <v>2.7780344452166785E-2</v>
      </c>
      <c r="L91" s="12"/>
      <c r="M91" s="12"/>
      <c r="O91" s="19">
        <f t="shared" si="22"/>
        <v>0</v>
      </c>
      <c r="P91" s="19">
        <f t="shared" si="23"/>
        <v>0.32035430224150396</v>
      </c>
      <c r="Q91" s="29"/>
      <c r="R91" s="19">
        <f>PRODUCT(O$7:O90)</f>
        <v>0</v>
      </c>
      <c r="S91" s="19">
        <f>PRODUCT(P$7:P90)</f>
        <v>1.4362101463048396E-27</v>
      </c>
      <c r="T91" s="19">
        <f t="shared" si="25"/>
        <v>1.4362101463048396E-27</v>
      </c>
      <c r="V91" s="12"/>
      <c r="W91" s="12"/>
    </row>
    <row r="92" spans="2:23" x14ac:dyDescent="0.25">
      <c r="B92" s="3">
        <f t="shared" si="26"/>
        <v>85</v>
      </c>
      <c r="C92" s="19">
        <f t="shared" si="19"/>
        <v>8.1065469079831712E-2</v>
      </c>
      <c r="D92" s="12">
        <f t="shared" si="28"/>
        <v>125</v>
      </c>
      <c r="E92" s="30">
        <f t="shared" si="28"/>
        <v>100</v>
      </c>
      <c r="F92" s="20">
        <f t="shared" si="20"/>
        <v>0</v>
      </c>
      <c r="G92" s="20">
        <f t="shared" si="21"/>
        <v>17722</v>
      </c>
      <c r="H92" s="19">
        <f t="shared" si="17"/>
        <v>0</v>
      </c>
      <c r="I92" s="19">
        <f t="shared" si="17"/>
        <v>1.7799105726005054E-2</v>
      </c>
      <c r="J92" s="19">
        <f t="shared" si="24"/>
        <v>1.7799105726005054E-2</v>
      </c>
      <c r="L92" s="12"/>
      <c r="M92" s="12"/>
      <c r="O92" s="19">
        <f t="shared" si="22"/>
        <v>0</v>
      </c>
      <c r="P92" s="19">
        <f t="shared" si="23"/>
        <v>0.30786592935334611</v>
      </c>
      <c r="Q92" s="29"/>
      <c r="R92" s="19">
        <f>PRODUCT(O$7:O91)</f>
        <v>0</v>
      </c>
      <c r="S92" s="19">
        <f>PRODUCT(P$7:P91)</f>
        <v>4.6009609929165518E-28</v>
      </c>
      <c r="T92" s="19">
        <f t="shared" si="25"/>
        <v>4.6009609929165518E-28</v>
      </c>
      <c r="V92" s="12"/>
      <c r="W92" s="12"/>
    </row>
    <row r="93" spans="2:23" x14ac:dyDescent="0.25">
      <c r="B93" s="3">
        <f t="shared" si="26"/>
        <v>86</v>
      </c>
      <c r="C93" s="19">
        <f t="shared" si="19"/>
        <v>7.8704338912457969E-2</v>
      </c>
      <c r="D93" s="12">
        <f t="shared" si="28"/>
        <v>126</v>
      </c>
      <c r="E93" s="30">
        <f t="shared" si="28"/>
        <v>101</v>
      </c>
      <c r="F93" s="20">
        <f t="shared" si="20"/>
        <v>0</v>
      </c>
      <c r="G93" s="20">
        <f t="shared" si="21"/>
        <v>10912</v>
      </c>
      <c r="H93" s="19">
        <f t="shared" si="17"/>
        <v>0</v>
      </c>
      <c r="I93" s="19">
        <f t="shared" si="17"/>
        <v>1.0959476451990021E-2</v>
      </c>
      <c r="J93" s="19">
        <f t="shared" si="24"/>
        <v>1.0959476451990021E-2</v>
      </c>
      <c r="L93" s="12"/>
      <c r="M93" s="12"/>
      <c r="O93" s="19">
        <f t="shared" si="22"/>
        <v>0</v>
      </c>
      <c r="P93" s="19">
        <f t="shared" si="23"/>
        <v>0.29582111436950148</v>
      </c>
      <c r="Q93" s="29"/>
      <c r="R93" s="19">
        <f>PRODUCT(O$7:O92)</f>
        <v>0</v>
      </c>
      <c r="S93" s="19">
        <f>PRODUCT(P$7:P92)</f>
        <v>1.4164791320027484E-28</v>
      </c>
      <c r="T93" s="19">
        <f t="shared" si="25"/>
        <v>1.4164791320027484E-28</v>
      </c>
      <c r="V93" s="12"/>
      <c r="W93" s="12"/>
    </row>
    <row r="94" spans="2:23" x14ac:dyDescent="0.25">
      <c r="B94" s="3">
        <f t="shared" si="26"/>
        <v>87</v>
      </c>
      <c r="C94" s="19">
        <f t="shared" si="19"/>
        <v>7.6411979526658208E-2</v>
      </c>
      <c r="D94" s="12">
        <f t="shared" si="28"/>
        <v>127</v>
      </c>
      <c r="E94" s="30">
        <f t="shared" si="28"/>
        <v>102</v>
      </c>
      <c r="F94" s="20">
        <f t="shared" si="20"/>
        <v>0</v>
      </c>
      <c r="G94" s="20">
        <f t="shared" si="21"/>
        <v>6456</v>
      </c>
      <c r="H94" s="19">
        <f t="shared" si="17"/>
        <v>0</v>
      </c>
      <c r="I94" s="19">
        <f t="shared" si="17"/>
        <v>6.4840890738679961E-3</v>
      </c>
      <c r="J94" s="19">
        <f t="shared" si="24"/>
        <v>6.4840890738679961E-3</v>
      </c>
      <c r="L94" s="12"/>
      <c r="M94" s="12"/>
      <c r="O94" s="19">
        <f t="shared" si="22"/>
        <v>0</v>
      </c>
      <c r="P94" s="19">
        <f t="shared" si="23"/>
        <v>0.28430916976456011</v>
      </c>
      <c r="Q94" s="29"/>
      <c r="R94" s="19">
        <f>PRODUCT(O$7:O93)</f>
        <v>0</v>
      </c>
      <c r="S94" s="19">
        <f>PRODUCT(P$7:P93)</f>
        <v>4.1902443531019722E-29</v>
      </c>
      <c r="T94" s="19">
        <f t="shared" si="25"/>
        <v>4.1902443531019722E-29</v>
      </c>
      <c r="V94" s="12"/>
      <c r="W94" s="12"/>
    </row>
    <row r="95" spans="2:23" x14ac:dyDescent="0.25">
      <c r="B95" s="3">
        <f t="shared" si="26"/>
        <v>88</v>
      </c>
      <c r="C95" s="19">
        <f t="shared" si="19"/>
        <v>7.4186387889959446E-2</v>
      </c>
      <c r="D95" s="12">
        <f t="shared" si="28"/>
        <v>128</v>
      </c>
      <c r="E95" s="30">
        <f t="shared" si="28"/>
        <v>103</v>
      </c>
      <c r="F95" s="20">
        <f t="shared" si="20"/>
        <v>0</v>
      </c>
      <c r="G95" s="20">
        <f t="shared" si="21"/>
        <v>3671</v>
      </c>
      <c r="H95" s="19">
        <f t="shared" si="17"/>
        <v>0</v>
      </c>
      <c r="I95" s="19">
        <f t="shared" si="17"/>
        <v>3.6869719625417306E-3</v>
      </c>
      <c r="J95" s="19">
        <f t="shared" si="24"/>
        <v>3.6869719625417306E-3</v>
      </c>
      <c r="L95" s="12"/>
      <c r="M95" s="12"/>
      <c r="O95" s="19">
        <f t="shared" si="22"/>
        <v>0</v>
      </c>
      <c r="P95" s="19">
        <f t="shared" si="23"/>
        <v>0.27349496050122585</v>
      </c>
      <c r="Q95" s="29"/>
      <c r="R95" s="19">
        <f>PRODUCT(O$7:O94)</f>
        <v>0</v>
      </c>
      <c r="S95" s="19">
        <f>PRODUCT(P$7:P94)</f>
        <v>1.191324893141058E-29</v>
      </c>
      <c r="T95" s="19">
        <f t="shared" si="25"/>
        <v>1.191324893141058E-29</v>
      </c>
      <c r="V95" s="12"/>
      <c r="W95" s="12"/>
    </row>
    <row r="96" spans="2:23" x14ac:dyDescent="0.25">
      <c r="B96" s="3">
        <f t="shared" si="26"/>
        <v>89</v>
      </c>
      <c r="C96" s="19">
        <f t="shared" si="19"/>
        <v>7.2025619310640235E-2</v>
      </c>
      <c r="D96" s="12">
        <f t="shared" si="28"/>
        <v>129</v>
      </c>
      <c r="E96" s="30">
        <f t="shared" si="28"/>
        <v>104</v>
      </c>
      <c r="F96" s="20">
        <f t="shared" si="20"/>
        <v>0</v>
      </c>
      <c r="G96" s="20">
        <f t="shared" si="21"/>
        <v>2008</v>
      </c>
      <c r="H96" s="19">
        <f t="shared" si="17"/>
        <v>0</v>
      </c>
      <c r="I96" s="19">
        <f t="shared" si="17"/>
        <v>2.0167365025289554E-3</v>
      </c>
      <c r="J96" s="19">
        <f t="shared" si="24"/>
        <v>2.0167365025289554E-3</v>
      </c>
      <c r="L96" s="12"/>
      <c r="M96" s="12"/>
      <c r="O96" s="19">
        <f t="shared" si="22"/>
        <v>0</v>
      </c>
      <c r="P96" s="19">
        <f t="shared" si="23"/>
        <v>0.26344621513944222</v>
      </c>
      <c r="Q96" s="29"/>
      <c r="R96" s="19">
        <f>PRODUCT(O$7:O95)</f>
        <v>0</v>
      </c>
      <c r="S96" s="19">
        <f>PRODUCT(P$7:P95)</f>
        <v>3.2582135459374076E-30</v>
      </c>
      <c r="T96" s="19">
        <f t="shared" si="25"/>
        <v>3.2582135459374076E-30</v>
      </c>
      <c r="V96" s="12"/>
      <c r="W96" s="12"/>
    </row>
    <row r="97" spans="2:23" x14ac:dyDescent="0.25">
      <c r="B97" s="3">
        <f t="shared" si="26"/>
        <v>90</v>
      </c>
      <c r="C97" s="19">
        <f t="shared" si="19"/>
        <v>6.9927785738485654E-2</v>
      </c>
      <c r="D97" s="12">
        <f t="shared" si="28"/>
        <v>130</v>
      </c>
      <c r="E97" s="30">
        <f t="shared" si="28"/>
        <v>105</v>
      </c>
      <c r="F97" s="20">
        <f t="shared" si="20"/>
        <v>0</v>
      </c>
      <c r="G97" s="20">
        <f t="shared" si="21"/>
        <v>1058</v>
      </c>
      <c r="H97" s="19">
        <f t="shared" si="17"/>
        <v>0</v>
      </c>
      <c r="I97" s="19">
        <f t="shared" si="17"/>
        <v>1.0626031970496189E-3</v>
      </c>
      <c r="J97" s="19">
        <f t="shared" si="24"/>
        <v>1.0626031970496189E-3</v>
      </c>
      <c r="L97" s="12"/>
      <c r="M97" s="12"/>
      <c r="O97" s="19">
        <f t="shared" si="22"/>
        <v>0</v>
      </c>
      <c r="P97" s="19">
        <f t="shared" si="23"/>
        <v>0.25425330812854441</v>
      </c>
      <c r="Q97" s="29"/>
      <c r="R97" s="19">
        <f>PRODUCT(O$7:O96)</f>
        <v>0</v>
      </c>
      <c r="S97" s="19">
        <f>PRODUCT(P$7:P96)</f>
        <v>8.5836402679327117E-31</v>
      </c>
      <c r="T97" s="19">
        <f t="shared" si="25"/>
        <v>8.5836402679327117E-31</v>
      </c>
      <c r="V97" s="12"/>
      <c r="W97" s="12"/>
    </row>
    <row r="98" spans="2:23" x14ac:dyDescent="0.25">
      <c r="B98" s="3">
        <f t="shared" si="26"/>
        <v>91</v>
      </c>
      <c r="C98" s="19">
        <f t="shared" si="19"/>
        <v>6.7891054115034627E-2</v>
      </c>
      <c r="D98" s="12">
        <f t="shared" si="28"/>
        <v>131</v>
      </c>
      <c r="E98" s="30">
        <f t="shared" si="28"/>
        <v>106</v>
      </c>
      <c r="F98" s="20">
        <f t="shared" si="20"/>
        <v>0</v>
      </c>
      <c r="G98" s="20">
        <f t="shared" si="21"/>
        <v>538</v>
      </c>
      <c r="H98" s="19">
        <f t="shared" si="17"/>
        <v>0</v>
      </c>
      <c r="I98" s="19">
        <f t="shared" si="17"/>
        <v>5.4034075615566634E-4</v>
      </c>
      <c r="J98" s="19">
        <f t="shared" si="24"/>
        <v>5.4034075615566634E-4</v>
      </c>
      <c r="L98" s="12"/>
      <c r="M98" s="12"/>
      <c r="O98" s="19">
        <f t="shared" si="22"/>
        <v>0</v>
      </c>
      <c r="P98" s="19">
        <f t="shared" si="23"/>
        <v>0.24535315985130113</v>
      </c>
      <c r="Q98" s="29"/>
      <c r="R98" s="19">
        <f>PRODUCT(O$7:O97)</f>
        <v>0</v>
      </c>
      <c r="S98" s="19">
        <f>PRODUCT(P$7:P97)</f>
        <v>2.182418933907277E-31</v>
      </c>
      <c r="T98" s="19">
        <f t="shared" si="25"/>
        <v>2.182418933907277E-31</v>
      </c>
      <c r="V98" s="12"/>
      <c r="W98" s="12"/>
    </row>
    <row r="99" spans="2:23" x14ac:dyDescent="0.25">
      <c r="B99" s="3">
        <f t="shared" si="26"/>
        <v>92</v>
      </c>
      <c r="C99" s="19">
        <f t="shared" si="19"/>
        <v>6.5913644771878277E-2</v>
      </c>
      <c r="D99" s="12">
        <f t="shared" si="28"/>
        <v>132</v>
      </c>
      <c r="E99" s="30">
        <f t="shared" si="28"/>
        <v>107</v>
      </c>
      <c r="F99" s="20">
        <f t="shared" si="20"/>
        <v>0</v>
      </c>
      <c r="G99" s="20">
        <f t="shared" si="21"/>
        <v>264</v>
      </c>
      <c r="H99" s="19">
        <f t="shared" si="17"/>
        <v>0</v>
      </c>
      <c r="I99" s="19">
        <f t="shared" si="17"/>
        <v>2.6514862383846823E-4</v>
      </c>
      <c r="J99" s="19">
        <f t="shared" si="24"/>
        <v>2.6514862383846823E-4</v>
      </c>
      <c r="L99" s="12"/>
      <c r="M99" s="12"/>
      <c r="O99" s="19">
        <f t="shared" si="22"/>
        <v>0</v>
      </c>
      <c r="P99" s="19">
        <f t="shared" si="23"/>
        <v>0.23863636363636365</v>
      </c>
      <c r="Q99" s="29"/>
      <c r="R99" s="19">
        <f>PRODUCT(O$7:O98)</f>
        <v>0</v>
      </c>
      <c r="S99" s="19">
        <f>PRODUCT(P$7:P98)</f>
        <v>5.3546338155345828E-32</v>
      </c>
      <c r="T99" s="19">
        <f t="shared" si="25"/>
        <v>5.3546338155345828E-32</v>
      </c>
      <c r="V99" s="12"/>
      <c r="W99" s="12"/>
    </row>
    <row r="100" spans="2:23" x14ac:dyDescent="0.25">
      <c r="B100" s="3">
        <f t="shared" si="26"/>
        <v>93</v>
      </c>
      <c r="C100" s="19">
        <f t="shared" si="19"/>
        <v>6.3993829875609989E-2</v>
      </c>
      <c r="D100" s="12">
        <f t="shared" si="28"/>
        <v>133</v>
      </c>
      <c r="E100" s="30">
        <f t="shared" si="28"/>
        <v>108</v>
      </c>
      <c r="F100" s="20">
        <f t="shared" si="20"/>
        <v>0</v>
      </c>
      <c r="G100" s="20">
        <f t="shared" si="21"/>
        <v>126</v>
      </c>
      <c r="H100" s="19">
        <f t="shared" si="17"/>
        <v>0</v>
      </c>
      <c r="I100" s="19">
        <f t="shared" si="17"/>
        <v>1.265482068319962E-4</v>
      </c>
      <c r="J100" s="19">
        <f t="shared" si="24"/>
        <v>1.265482068319962E-4</v>
      </c>
      <c r="L100" s="12"/>
      <c r="M100" s="12"/>
      <c r="O100" s="19">
        <f t="shared" si="22"/>
        <v>0</v>
      </c>
      <c r="P100" s="19">
        <f t="shared" si="23"/>
        <v>0.23015873015873015</v>
      </c>
      <c r="Q100" s="29"/>
      <c r="R100" s="19">
        <f>PRODUCT(O$7:O99)</f>
        <v>0</v>
      </c>
      <c r="S100" s="19">
        <f>PRODUCT(P$7:P99)</f>
        <v>1.27781034234348E-32</v>
      </c>
      <c r="T100" s="19">
        <f t="shared" si="25"/>
        <v>1.27781034234348E-32</v>
      </c>
      <c r="V100" s="12"/>
      <c r="W100" s="12"/>
    </row>
    <row r="101" spans="2:23" x14ac:dyDescent="0.25">
      <c r="B101" s="3">
        <f t="shared" si="26"/>
        <v>94</v>
      </c>
      <c r="C101" s="19">
        <f t="shared" si="19"/>
        <v>6.212993191806794E-2</v>
      </c>
      <c r="D101" s="12">
        <f t="shared" si="28"/>
        <v>134</v>
      </c>
      <c r="E101" s="30">
        <f t="shared" si="28"/>
        <v>109</v>
      </c>
      <c r="F101" s="20">
        <f t="shared" si="20"/>
        <v>0</v>
      </c>
      <c r="G101" s="20">
        <f t="shared" si="21"/>
        <v>58</v>
      </c>
      <c r="H101" s="19">
        <f t="shared" si="17"/>
        <v>0</v>
      </c>
      <c r="I101" s="19">
        <f t="shared" si="17"/>
        <v>5.8252349176633175E-5</v>
      </c>
      <c r="J101" s="19">
        <f t="shared" si="24"/>
        <v>5.8252349176633175E-5</v>
      </c>
      <c r="L101" s="12"/>
      <c r="M101" s="12"/>
      <c r="O101" s="19">
        <f t="shared" si="22"/>
        <v>0</v>
      </c>
      <c r="P101" s="19">
        <f t="shared" si="23"/>
        <v>0.22413793103448276</v>
      </c>
      <c r="Q101" s="29"/>
      <c r="R101" s="19">
        <f>PRODUCT(O$7:O100)</f>
        <v>0</v>
      </c>
      <c r="S101" s="19">
        <f>PRODUCT(P$7:P100)</f>
        <v>2.9409920577746761E-33</v>
      </c>
      <c r="T101" s="19">
        <f t="shared" si="25"/>
        <v>2.9409920577746761E-33</v>
      </c>
      <c r="V101" s="12"/>
      <c r="W101" s="12"/>
    </row>
    <row r="102" spans="2:23" x14ac:dyDescent="0.25">
      <c r="B102" s="3">
        <f t="shared" si="26"/>
        <v>95</v>
      </c>
      <c r="C102" s="19">
        <f t="shared" si="19"/>
        <v>6.0320322250551395E-2</v>
      </c>
      <c r="D102" s="12">
        <f t="shared" si="28"/>
        <v>135</v>
      </c>
      <c r="E102" s="30">
        <f t="shared" si="28"/>
        <v>110</v>
      </c>
      <c r="F102" s="20">
        <f t="shared" si="20"/>
        <v>0</v>
      </c>
      <c r="G102" s="20">
        <f t="shared" si="21"/>
        <v>26</v>
      </c>
      <c r="H102" s="19">
        <f t="shared" si="17"/>
        <v>0</v>
      </c>
      <c r="I102" s="19">
        <f t="shared" si="17"/>
        <v>2.611312204469763E-5</v>
      </c>
      <c r="J102" s="19">
        <f t="shared" si="24"/>
        <v>2.611312204469763E-5</v>
      </c>
      <c r="L102" s="12"/>
      <c r="M102" s="12"/>
      <c r="O102" s="19">
        <f t="shared" si="22"/>
        <v>0</v>
      </c>
      <c r="P102" s="19">
        <f t="shared" si="23"/>
        <v>0.21153846153846154</v>
      </c>
      <c r="Q102" s="29"/>
      <c r="R102" s="19">
        <f>PRODUCT(O$7:O101)</f>
        <v>0</v>
      </c>
      <c r="S102" s="19">
        <f>PRODUCT(P$7:P101)</f>
        <v>6.5918787501846187E-34</v>
      </c>
      <c r="T102" s="19">
        <f t="shared" si="25"/>
        <v>6.5918787501846187E-34</v>
      </c>
      <c r="V102" s="12"/>
      <c r="W102" s="12"/>
    </row>
    <row r="103" spans="2:23" x14ac:dyDescent="0.25">
      <c r="B103" s="3">
        <f t="shared" si="26"/>
        <v>96</v>
      </c>
      <c r="C103" s="19">
        <f t="shared" ref="C103:C126" si="29">(1+milete_i)^-$B103</f>
        <v>5.8563419660729518E-2</v>
      </c>
      <c r="D103" s="12">
        <f t="shared" si="28"/>
        <v>136</v>
      </c>
      <c r="E103" s="30">
        <f t="shared" si="28"/>
        <v>111</v>
      </c>
      <c r="F103" s="20">
        <f t="shared" ref="F103:F126" si="30">IF($D103&lt;=ω,INDEX(Overlevingstafels,$D103+1,3),0)</f>
        <v>0</v>
      </c>
      <c r="G103" s="20">
        <f t="shared" ref="G103:G126" si="31">IF($E103&lt;=ω,INDEX(Overlevingstafels,$E103+1,3),0)</f>
        <v>11</v>
      </c>
      <c r="H103" s="19">
        <f t="shared" si="17"/>
        <v>0</v>
      </c>
      <c r="I103" s="19">
        <f t="shared" si="17"/>
        <v>1.1047859326602844E-5</v>
      </c>
      <c r="J103" s="19">
        <f t="shared" si="24"/>
        <v>1.1047859326602844E-5</v>
      </c>
      <c r="L103" s="12"/>
      <c r="M103" s="12"/>
      <c r="O103" s="19">
        <f t="shared" ref="O103:O126" si="32">alfa*IF(F103&gt;0,F104/F103,0)</f>
        <v>0</v>
      </c>
      <c r="P103" s="19">
        <f t="shared" ref="P103:P126" si="33">alfa*IF(G103&gt;0,G104/G103,0)</f>
        <v>0.22727272727272727</v>
      </c>
      <c r="Q103" s="29"/>
      <c r="R103" s="19">
        <f>PRODUCT(O$7:O102)</f>
        <v>0</v>
      </c>
      <c r="S103" s="19">
        <f>PRODUCT(P$7:P102)</f>
        <v>1.3944358894621308E-34</v>
      </c>
      <c r="T103" s="19">
        <f t="shared" si="25"/>
        <v>1.3944358894621308E-34</v>
      </c>
      <c r="V103" s="12"/>
      <c r="W103" s="12"/>
    </row>
    <row r="104" spans="2:23" x14ac:dyDescent="0.25">
      <c r="B104" s="3">
        <f t="shared" si="26"/>
        <v>97</v>
      </c>
      <c r="C104" s="19">
        <f t="shared" si="29"/>
        <v>5.6857688990999529E-2</v>
      </c>
      <c r="D104" s="12">
        <f t="shared" si="28"/>
        <v>137</v>
      </c>
      <c r="E104" s="30">
        <f t="shared" si="28"/>
        <v>112</v>
      </c>
      <c r="F104" s="20">
        <f t="shared" si="30"/>
        <v>0</v>
      </c>
      <c r="G104" s="20">
        <f t="shared" si="31"/>
        <v>5</v>
      </c>
      <c r="H104" s="19">
        <f t="shared" si="17"/>
        <v>0</v>
      </c>
      <c r="I104" s="19">
        <f t="shared" si="17"/>
        <v>5.0217542393649285E-6</v>
      </c>
      <c r="J104" s="19">
        <f t="shared" si="24"/>
        <v>5.0217542393649285E-6</v>
      </c>
      <c r="L104" s="12"/>
      <c r="M104" s="12"/>
      <c r="O104" s="19">
        <f t="shared" si="32"/>
        <v>0</v>
      </c>
      <c r="P104" s="19">
        <f t="shared" si="33"/>
        <v>0.2</v>
      </c>
      <c r="Q104" s="29"/>
      <c r="R104" s="19">
        <f>PRODUCT(O$7:O103)</f>
        <v>0</v>
      </c>
      <c r="S104" s="19">
        <f>PRODUCT(P$7:P103)</f>
        <v>3.1691724760502974E-35</v>
      </c>
      <c r="T104" s="19">
        <f t="shared" si="25"/>
        <v>3.1691724760502974E-35</v>
      </c>
      <c r="V104" s="12"/>
      <c r="W104" s="12"/>
    </row>
    <row r="105" spans="2:23" x14ac:dyDescent="0.25">
      <c r="B105" s="3">
        <f t="shared" si="26"/>
        <v>98</v>
      </c>
      <c r="C105" s="19">
        <f t="shared" si="29"/>
        <v>5.5201639797086935E-2</v>
      </c>
      <c r="D105" s="12">
        <f t="shared" ref="D105:E120" si="34">D104+1</f>
        <v>138</v>
      </c>
      <c r="E105" s="30">
        <f t="shared" si="34"/>
        <v>113</v>
      </c>
      <c r="F105" s="20">
        <f t="shared" si="30"/>
        <v>0</v>
      </c>
      <c r="G105" s="20">
        <f t="shared" si="31"/>
        <v>2</v>
      </c>
      <c r="H105" s="19">
        <f t="shared" si="17"/>
        <v>0</v>
      </c>
      <c r="I105" s="19">
        <f t="shared" si="17"/>
        <v>2.0087016957459716E-6</v>
      </c>
      <c r="J105" s="19">
        <f t="shared" si="24"/>
        <v>2.0087016957459716E-6</v>
      </c>
      <c r="L105" s="12"/>
      <c r="M105" s="12"/>
      <c r="O105" s="19">
        <f t="shared" si="32"/>
        <v>0</v>
      </c>
      <c r="P105" s="19">
        <f t="shared" si="33"/>
        <v>0.25</v>
      </c>
      <c r="Q105" s="29"/>
      <c r="R105" s="19">
        <f>PRODUCT(O$7:O104)</f>
        <v>0</v>
      </c>
      <c r="S105" s="19">
        <f>PRODUCT(P$7:P104)</f>
        <v>6.3383449521005957E-36</v>
      </c>
      <c r="T105" s="19">
        <f t="shared" si="25"/>
        <v>6.3383449521005957E-36</v>
      </c>
      <c r="V105" s="12"/>
      <c r="W105" s="12"/>
    </row>
    <row r="106" spans="2:23" x14ac:dyDescent="0.25">
      <c r="B106" s="3">
        <f t="shared" si="26"/>
        <v>99</v>
      </c>
      <c r="C106" s="19">
        <f t="shared" si="29"/>
        <v>5.3593825045715457E-2</v>
      </c>
      <c r="D106" s="12">
        <f t="shared" si="34"/>
        <v>139</v>
      </c>
      <c r="E106" s="30">
        <f t="shared" si="34"/>
        <v>114</v>
      </c>
      <c r="F106" s="20">
        <f t="shared" si="30"/>
        <v>0</v>
      </c>
      <c r="G106" s="20">
        <f t="shared" si="31"/>
        <v>1</v>
      </c>
      <c r="H106" s="19">
        <f t="shared" si="17"/>
        <v>0</v>
      </c>
      <c r="I106" s="19">
        <f t="shared" si="17"/>
        <v>1.0043508478729858E-6</v>
      </c>
      <c r="J106" s="19">
        <f t="shared" si="24"/>
        <v>1.0043508478729858E-6</v>
      </c>
      <c r="L106" s="12"/>
      <c r="M106" s="12"/>
      <c r="O106" s="19">
        <f t="shared" si="32"/>
        <v>0</v>
      </c>
      <c r="P106" s="19">
        <f t="shared" si="33"/>
        <v>0</v>
      </c>
      <c r="Q106" s="29"/>
      <c r="R106" s="19">
        <f>PRODUCT(O$7:O105)</f>
        <v>0</v>
      </c>
      <c r="S106" s="19">
        <f>PRODUCT(P$7:P105)</f>
        <v>1.5845862380251489E-36</v>
      </c>
      <c r="T106" s="19">
        <f t="shared" si="25"/>
        <v>1.5845862380251489E-36</v>
      </c>
      <c r="V106" s="12"/>
      <c r="W106" s="12"/>
    </row>
    <row r="107" spans="2:23" x14ac:dyDescent="0.25">
      <c r="B107" s="3">
        <f t="shared" si="26"/>
        <v>100</v>
      </c>
      <c r="C107" s="19">
        <f t="shared" si="29"/>
        <v>5.2032839850209185E-2</v>
      </c>
      <c r="D107" s="12">
        <f t="shared" si="34"/>
        <v>140</v>
      </c>
      <c r="E107" s="30">
        <f t="shared" si="34"/>
        <v>115</v>
      </c>
      <c r="F107" s="20">
        <f t="shared" si="30"/>
        <v>0</v>
      </c>
      <c r="G107" s="20">
        <f t="shared" si="31"/>
        <v>0</v>
      </c>
      <c r="H107" s="19">
        <f t="shared" si="17"/>
        <v>0</v>
      </c>
      <c r="I107" s="19">
        <f t="shared" si="17"/>
        <v>0</v>
      </c>
      <c r="J107" s="19">
        <f t="shared" si="24"/>
        <v>0</v>
      </c>
      <c r="L107" s="12"/>
      <c r="M107" s="12"/>
      <c r="O107" s="19">
        <f t="shared" si="32"/>
        <v>0</v>
      </c>
      <c r="P107" s="19">
        <f t="shared" si="33"/>
        <v>0</v>
      </c>
      <c r="Q107" s="29"/>
      <c r="R107" s="19">
        <f>PRODUCT(O$7:O106)</f>
        <v>0</v>
      </c>
      <c r="S107" s="19">
        <f>PRODUCT(P$7:P106)</f>
        <v>0</v>
      </c>
      <c r="T107" s="19">
        <f t="shared" si="25"/>
        <v>0</v>
      </c>
      <c r="V107" s="12"/>
      <c r="W107" s="12"/>
    </row>
    <row r="108" spans="2:23" x14ac:dyDescent="0.25">
      <c r="B108" s="3">
        <f t="shared" si="26"/>
        <v>101</v>
      </c>
      <c r="C108" s="19">
        <f t="shared" si="29"/>
        <v>5.0517320242921548E-2</v>
      </c>
      <c r="D108" s="12">
        <f t="shared" si="34"/>
        <v>141</v>
      </c>
      <c r="E108" s="30">
        <f t="shared" si="34"/>
        <v>116</v>
      </c>
      <c r="F108" s="20">
        <f t="shared" si="30"/>
        <v>0</v>
      </c>
      <c r="G108" s="20">
        <f t="shared" si="31"/>
        <v>0</v>
      </c>
      <c r="H108" s="19">
        <f t="shared" si="17"/>
        <v>0</v>
      </c>
      <c r="I108" s="19">
        <f t="shared" si="17"/>
        <v>0</v>
      </c>
      <c r="J108" s="19">
        <f t="shared" si="24"/>
        <v>0</v>
      </c>
      <c r="L108" s="12"/>
      <c r="M108" s="12"/>
      <c r="O108" s="19">
        <f t="shared" si="32"/>
        <v>0</v>
      </c>
      <c r="P108" s="19">
        <f t="shared" si="33"/>
        <v>0</v>
      </c>
      <c r="Q108" s="29"/>
      <c r="R108" s="19">
        <f>PRODUCT(O$7:O107)</f>
        <v>0</v>
      </c>
      <c r="S108" s="19">
        <f>PRODUCT(P$7:P107)</f>
        <v>0</v>
      </c>
      <c r="T108" s="19">
        <f t="shared" si="25"/>
        <v>0</v>
      </c>
      <c r="V108" s="12"/>
      <c r="W108" s="12"/>
    </row>
    <row r="109" spans="2:23" x14ac:dyDescent="0.25">
      <c r="B109" s="3">
        <f t="shared" si="26"/>
        <v>102</v>
      </c>
      <c r="C109" s="19">
        <f t="shared" si="29"/>
        <v>4.9045941983418981E-2</v>
      </c>
      <c r="D109" s="12">
        <f t="shared" si="34"/>
        <v>142</v>
      </c>
      <c r="E109" s="30">
        <f t="shared" si="34"/>
        <v>117</v>
      </c>
      <c r="F109" s="20">
        <f t="shared" si="30"/>
        <v>0</v>
      </c>
      <c r="G109" s="20">
        <f t="shared" si="31"/>
        <v>0</v>
      </c>
      <c r="H109" s="19">
        <f t="shared" ref="H109:I126" si="35">F109/F$7</f>
        <v>0</v>
      </c>
      <c r="I109" s="19">
        <f t="shared" si="35"/>
        <v>0</v>
      </c>
      <c r="J109" s="19">
        <f t="shared" si="24"/>
        <v>0</v>
      </c>
      <c r="L109" s="12"/>
      <c r="M109" s="12"/>
      <c r="O109" s="19">
        <f t="shared" si="32"/>
        <v>0</v>
      </c>
      <c r="P109" s="19">
        <f t="shared" si="33"/>
        <v>0</v>
      </c>
      <c r="Q109" s="29"/>
      <c r="R109" s="19">
        <f>PRODUCT(O$7:O108)</f>
        <v>0</v>
      </c>
      <c r="S109" s="19">
        <f>PRODUCT(P$7:P108)</f>
        <v>0</v>
      </c>
      <c r="T109" s="19">
        <f t="shared" si="25"/>
        <v>0</v>
      </c>
      <c r="V109" s="12"/>
      <c r="W109" s="12"/>
    </row>
    <row r="110" spans="2:23" x14ac:dyDescent="0.25">
      <c r="B110" s="3">
        <f t="shared" si="26"/>
        <v>103</v>
      </c>
      <c r="C110" s="19">
        <f t="shared" si="29"/>
        <v>4.7617419401377641E-2</v>
      </c>
      <c r="D110" s="12">
        <f t="shared" si="34"/>
        <v>143</v>
      </c>
      <c r="E110" s="30">
        <f t="shared" si="34"/>
        <v>118</v>
      </c>
      <c r="F110" s="20">
        <f t="shared" si="30"/>
        <v>0</v>
      </c>
      <c r="G110" s="20">
        <f t="shared" si="31"/>
        <v>0</v>
      </c>
      <c r="H110" s="19">
        <f t="shared" si="35"/>
        <v>0</v>
      </c>
      <c r="I110" s="19">
        <f t="shared" si="35"/>
        <v>0</v>
      </c>
      <c r="J110" s="19">
        <f t="shared" si="24"/>
        <v>0</v>
      </c>
      <c r="L110" s="12"/>
      <c r="M110" s="12"/>
      <c r="O110" s="19">
        <f t="shared" si="32"/>
        <v>0</v>
      </c>
      <c r="P110" s="19">
        <f t="shared" si="33"/>
        <v>0</v>
      </c>
      <c r="Q110" s="29"/>
      <c r="R110" s="19">
        <f>PRODUCT(O$7:O109)</f>
        <v>0</v>
      </c>
      <c r="S110" s="19">
        <f>PRODUCT(P$7:P109)</f>
        <v>0</v>
      </c>
      <c r="T110" s="19">
        <f t="shared" si="25"/>
        <v>0</v>
      </c>
      <c r="V110" s="12"/>
      <c r="W110" s="12"/>
    </row>
    <row r="111" spans="2:23" x14ac:dyDescent="0.25">
      <c r="B111" s="3">
        <f t="shared" si="26"/>
        <v>104</v>
      </c>
      <c r="C111" s="19">
        <f t="shared" si="29"/>
        <v>4.6230504273182191E-2</v>
      </c>
      <c r="D111" s="12">
        <f t="shared" si="34"/>
        <v>144</v>
      </c>
      <c r="E111" s="30">
        <f t="shared" si="34"/>
        <v>119</v>
      </c>
      <c r="F111" s="20">
        <f t="shared" si="30"/>
        <v>0</v>
      </c>
      <c r="G111" s="20">
        <f t="shared" si="31"/>
        <v>0</v>
      </c>
      <c r="H111" s="19">
        <f t="shared" si="35"/>
        <v>0</v>
      </c>
      <c r="I111" s="19">
        <f t="shared" si="35"/>
        <v>0</v>
      </c>
      <c r="J111" s="19">
        <f t="shared" si="24"/>
        <v>0</v>
      </c>
      <c r="L111" s="12"/>
      <c r="M111" s="12"/>
      <c r="O111" s="19">
        <f t="shared" si="32"/>
        <v>0</v>
      </c>
      <c r="P111" s="19">
        <f t="shared" si="33"/>
        <v>0</v>
      </c>
      <c r="Q111" s="29"/>
      <c r="R111" s="19">
        <f>PRODUCT(O$7:O110)</f>
        <v>0</v>
      </c>
      <c r="S111" s="19">
        <f>PRODUCT(P$7:P110)</f>
        <v>0</v>
      </c>
      <c r="T111" s="19">
        <f t="shared" si="25"/>
        <v>0</v>
      </c>
      <c r="V111" s="12"/>
      <c r="W111" s="12"/>
    </row>
    <row r="112" spans="2:23" x14ac:dyDescent="0.25">
      <c r="B112" s="3">
        <f t="shared" si="26"/>
        <v>105</v>
      </c>
      <c r="C112" s="19">
        <f t="shared" si="29"/>
        <v>4.4883984731244837E-2</v>
      </c>
      <c r="D112" s="12">
        <f t="shared" si="34"/>
        <v>145</v>
      </c>
      <c r="E112" s="30">
        <f t="shared" si="34"/>
        <v>120</v>
      </c>
      <c r="F112" s="20">
        <f t="shared" si="30"/>
        <v>0</v>
      </c>
      <c r="G112" s="20">
        <f t="shared" si="31"/>
        <v>0</v>
      </c>
      <c r="H112" s="19">
        <f t="shared" si="35"/>
        <v>0</v>
      </c>
      <c r="I112" s="19">
        <f t="shared" si="35"/>
        <v>0</v>
      </c>
      <c r="J112" s="19">
        <f t="shared" si="24"/>
        <v>0</v>
      </c>
      <c r="L112" s="12"/>
      <c r="M112" s="12"/>
      <c r="O112" s="19">
        <f t="shared" si="32"/>
        <v>0</v>
      </c>
      <c r="P112" s="19">
        <f t="shared" si="33"/>
        <v>0</v>
      </c>
      <c r="Q112" s="29"/>
      <c r="R112" s="19">
        <f>PRODUCT(O$7:O111)</f>
        <v>0</v>
      </c>
      <c r="S112" s="19">
        <f>PRODUCT(P$7:P111)</f>
        <v>0</v>
      </c>
      <c r="T112" s="19">
        <f t="shared" si="25"/>
        <v>0</v>
      </c>
      <c r="V112" s="12"/>
      <c r="W112" s="12"/>
    </row>
    <row r="113" spans="2:23" x14ac:dyDescent="0.25">
      <c r="B113" s="3">
        <f t="shared" si="26"/>
        <v>106</v>
      </c>
      <c r="C113" s="19">
        <f t="shared" si="29"/>
        <v>4.3576684205092066E-2</v>
      </c>
      <c r="D113" s="12">
        <f t="shared" si="34"/>
        <v>146</v>
      </c>
      <c r="E113" s="30">
        <f t="shared" si="34"/>
        <v>121</v>
      </c>
      <c r="F113" s="20">
        <f t="shared" si="30"/>
        <v>0</v>
      </c>
      <c r="G113" s="20">
        <f t="shared" si="31"/>
        <v>0</v>
      </c>
      <c r="H113" s="19">
        <f t="shared" si="35"/>
        <v>0</v>
      </c>
      <c r="I113" s="19">
        <f t="shared" si="35"/>
        <v>0</v>
      </c>
      <c r="J113" s="19">
        <f t="shared" si="24"/>
        <v>0</v>
      </c>
      <c r="L113" s="12"/>
      <c r="M113" s="12"/>
      <c r="O113" s="19">
        <f t="shared" si="32"/>
        <v>0</v>
      </c>
      <c r="P113" s="19">
        <f t="shared" si="33"/>
        <v>0</v>
      </c>
      <c r="Q113" s="29"/>
      <c r="R113" s="19">
        <f>PRODUCT(O$7:O112)</f>
        <v>0</v>
      </c>
      <c r="S113" s="19">
        <f>PRODUCT(P$7:P112)</f>
        <v>0</v>
      </c>
      <c r="T113" s="19">
        <f t="shared" si="25"/>
        <v>0</v>
      </c>
      <c r="V113" s="12"/>
      <c r="W113" s="12"/>
    </row>
    <row r="114" spans="2:23" x14ac:dyDescent="0.25">
      <c r="B114" s="3">
        <f t="shared" si="26"/>
        <v>107</v>
      </c>
      <c r="C114" s="19">
        <f t="shared" si="29"/>
        <v>4.2307460393293271E-2</v>
      </c>
      <c r="D114" s="12">
        <f t="shared" si="34"/>
        <v>147</v>
      </c>
      <c r="E114" s="30">
        <f t="shared" si="34"/>
        <v>122</v>
      </c>
      <c r="F114" s="20">
        <f t="shared" si="30"/>
        <v>0</v>
      </c>
      <c r="G114" s="20">
        <f t="shared" si="31"/>
        <v>0</v>
      </c>
      <c r="H114" s="19">
        <f t="shared" si="35"/>
        <v>0</v>
      </c>
      <c r="I114" s="19">
        <f t="shared" si="35"/>
        <v>0</v>
      </c>
      <c r="J114" s="19">
        <f t="shared" si="24"/>
        <v>0</v>
      </c>
      <c r="L114" s="12"/>
      <c r="M114" s="12"/>
      <c r="O114" s="19">
        <f t="shared" si="32"/>
        <v>0</v>
      </c>
      <c r="P114" s="19">
        <f t="shared" si="33"/>
        <v>0</v>
      </c>
      <c r="Q114" s="29"/>
      <c r="R114" s="19">
        <f>PRODUCT(O$7:O113)</f>
        <v>0</v>
      </c>
      <c r="S114" s="19">
        <f>PRODUCT(P$7:P113)</f>
        <v>0</v>
      </c>
      <c r="T114" s="19">
        <f t="shared" si="25"/>
        <v>0</v>
      </c>
      <c r="V114" s="12"/>
      <c r="W114" s="12"/>
    </row>
    <row r="115" spans="2:23" x14ac:dyDescent="0.25">
      <c r="B115" s="3">
        <f t="shared" si="26"/>
        <v>108</v>
      </c>
      <c r="C115" s="19">
        <f t="shared" si="29"/>
        <v>4.1075204265333287E-2</v>
      </c>
      <c r="D115" s="12">
        <f t="shared" si="34"/>
        <v>148</v>
      </c>
      <c r="E115" s="30">
        <f t="shared" si="34"/>
        <v>123</v>
      </c>
      <c r="F115" s="20">
        <f t="shared" si="30"/>
        <v>0</v>
      </c>
      <c r="G115" s="20">
        <f t="shared" si="31"/>
        <v>0</v>
      </c>
      <c r="H115" s="19">
        <f t="shared" si="35"/>
        <v>0</v>
      </c>
      <c r="I115" s="19">
        <f t="shared" si="35"/>
        <v>0</v>
      </c>
      <c r="J115" s="19">
        <f t="shared" si="24"/>
        <v>0</v>
      </c>
      <c r="L115" s="12"/>
      <c r="M115" s="12"/>
      <c r="O115" s="19">
        <f t="shared" si="32"/>
        <v>0</v>
      </c>
      <c r="P115" s="19">
        <f t="shared" si="33"/>
        <v>0</v>
      </c>
      <c r="Q115" s="29"/>
      <c r="R115" s="19">
        <f>PRODUCT(O$7:O114)</f>
        <v>0</v>
      </c>
      <c r="S115" s="19">
        <f>PRODUCT(P$7:P114)</f>
        <v>0</v>
      </c>
      <c r="T115" s="19">
        <f t="shared" si="25"/>
        <v>0</v>
      </c>
      <c r="V115" s="12"/>
      <c r="W115" s="12"/>
    </row>
    <row r="116" spans="2:23" x14ac:dyDescent="0.25">
      <c r="B116" s="3">
        <f t="shared" si="26"/>
        <v>109</v>
      </c>
      <c r="C116" s="19">
        <f t="shared" si="29"/>
        <v>3.9878839092556587E-2</v>
      </c>
      <c r="D116" s="12">
        <f t="shared" si="34"/>
        <v>149</v>
      </c>
      <c r="E116" s="30">
        <f t="shared" si="34"/>
        <v>124</v>
      </c>
      <c r="F116" s="20">
        <f t="shared" si="30"/>
        <v>0</v>
      </c>
      <c r="G116" s="20">
        <f t="shared" si="31"/>
        <v>0</v>
      </c>
      <c r="H116" s="19">
        <f t="shared" si="35"/>
        <v>0</v>
      </c>
      <c r="I116" s="19">
        <f t="shared" si="35"/>
        <v>0</v>
      </c>
      <c r="J116" s="19">
        <f t="shared" si="24"/>
        <v>0</v>
      </c>
      <c r="L116" s="12"/>
      <c r="M116" s="12"/>
      <c r="O116" s="19">
        <f t="shared" si="32"/>
        <v>0</v>
      </c>
      <c r="P116" s="19">
        <f t="shared" si="33"/>
        <v>0</v>
      </c>
      <c r="Q116" s="29"/>
      <c r="R116" s="19">
        <f>PRODUCT(O$7:O115)</f>
        <v>0</v>
      </c>
      <c r="S116" s="19">
        <f>PRODUCT(P$7:P115)</f>
        <v>0</v>
      </c>
      <c r="T116" s="19">
        <f t="shared" si="25"/>
        <v>0</v>
      </c>
      <c r="V116" s="12"/>
      <c r="W116" s="12"/>
    </row>
    <row r="117" spans="2:23" x14ac:dyDescent="0.25">
      <c r="B117" s="3">
        <f t="shared" si="26"/>
        <v>110</v>
      </c>
      <c r="C117" s="19">
        <f t="shared" si="29"/>
        <v>3.8717319507336492E-2</v>
      </c>
      <c r="D117" s="12">
        <f t="shared" si="34"/>
        <v>150</v>
      </c>
      <c r="E117" s="30">
        <f t="shared" si="34"/>
        <v>125</v>
      </c>
      <c r="F117" s="20">
        <f t="shared" si="30"/>
        <v>0</v>
      </c>
      <c r="G117" s="20">
        <f t="shared" si="31"/>
        <v>0</v>
      </c>
      <c r="H117" s="19">
        <f t="shared" si="35"/>
        <v>0</v>
      </c>
      <c r="I117" s="19">
        <f t="shared" si="35"/>
        <v>0</v>
      </c>
      <c r="J117" s="19">
        <f t="shared" si="24"/>
        <v>0</v>
      </c>
      <c r="L117" s="12"/>
      <c r="M117" s="12"/>
      <c r="O117" s="19">
        <f t="shared" si="32"/>
        <v>0</v>
      </c>
      <c r="P117" s="19">
        <f t="shared" si="33"/>
        <v>0</v>
      </c>
      <c r="Q117" s="29"/>
      <c r="R117" s="19">
        <f>PRODUCT(O$7:O116)</f>
        <v>0</v>
      </c>
      <c r="S117" s="19">
        <f>PRODUCT(P$7:P116)</f>
        <v>0</v>
      </c>
      <c r="T117" s="19">
        <f t="shared" si="25"/>
        <v>0</v>
      </c>
      <c r="V117" s="12"/>
      <c r="W117" s="12"/>
    </row>
    <row r="118" spans="2:23" x14ac:dyDescent="0.25">
      <c r="B118" s="3">
        <f t="shared" si="26"/>
        <v>111</v>
      </c>
      <c r="C118" s="19">
        <f t="shared" si="29"/>
        <v>3.7589630589647073E-2</v>
      </c>
      <c r="D118" s="12">
        <f t="shared" si="34"/>
        <v>151</v>
      </c>
      <c r="E118" s="30">
        <f t="shared" si="34"/>
        <v>126</v>
      </c>
      <c r="F118" s="20">
        <f t="shared" si="30"/>
        <v>0</v>
      </c>
      <c r="G118" s="20">
        <f t="shared" si="31"/>
        <v>0</v>
      </c>
      <c r="H118" s="19">
        <f t="shared" si="35"/>
        <v>0</v>
      </c>
      <c r="I118" s="19">
        <f t="shared" si="35"/>
        <v>0</v>
      </c>
      <c r="J118" s="19">
        <f t="shared" si="24"/>
        <v>0</v>
      </c>
      <c r="L118" s="12"/>
      <c r="M118" s="12"/>
      <c r="O118" s="19">
        <f t="shared" si="32"/>
        <v>0</v>
      </c>
      <c r="P118" s="19">
        <f t="shared" si="33"/>
        <v>0</v>
      </c>
      <c r="Q118" s="29"/>
      <c r="R118" s="19">
        <f>PRODUCT(O$7:O117)</f>
        <v>0</v>
      </c>
      <c r="S118" s="19">
        <f>PRODUCT(P$7:P117)</f>
        <v>0</v>
      </c>
      <c r="T118" s="19">
        <f t="shared" si="25"/>
        <v>0</v>
      </c>
      <c r="V118" s="12"/>
      <c r="W118" s="12"/>
    </row>
    <row r="119" spans="2:23" x14ac:dyDescent="0.25">
      <c r="B119" s="3">
        <f t="shared" si="26"/>
        <v>112</v>
      </c>
      <c r="C119" s="19">
        <f t="shared" si="29"/>
        <v>3.6494786980239877E-2</v>
      </c>
      <c r="D119" s="12">
        <f t="shared" si="34"/>
        <v>152</v>
      </c>
      <c r="E119" s="30">
        <f t="shared" si="34"/>
        <v>127</v>
      </c>
      <c r="F119" s="20">
        <f t="shared" si="30"/>
        <v>0</v>
      </c>
      <c r="G119" s="20">
        <f t="shared" si="31"/>
        <v>0</v>
      </c>
      <c r="H119" s="19">
        <f t="shared" si="35"/>
        <v>0</v>
      </c>
      <c r="I119" s="19">
        <f t="shared" si="35"/>
        <v>0</v>
      </c>
      <c r="J119" s="19">
        <f t="shared" si="24"/>
        <v>0</v>
      </c>
      <c r="L119" s="12"/>
      <c r="M119" s="12"/>
      <c r="O119" s="19">
        <f t="shared" si="32"/>
        <v>0</v>
      </c>
      <c r="P119" s="19">
        <f t="shared" si="33"/>
        <v>0</v>
      </c>
      <c r="Q119" s="29"/>
      <c r="R119" s="19">
        <f>PRODUCT(O$7:O118)</f>
        <v>0</v>
      </c>
      <c r="S119" s="19">
        <f>PRODUCT(P$7:P118)</f>
        <v>0</v>
      </c>
      <c r="T119" s="19">
        <f t="shared" si="25"/>
        <v>0</v>
      </c>
      <c r="V119" s="12"/>
      <c r="W119" s="12"/>
    </row>
    <row r="120" spans="2:23" x14ac:dyDescent="0.25">
      <c r="B120" s="3">
        <f t="shared" si="26"/>
        <v>113</v>
      </c>
      <c r="C120" s="19">
        <f t="shared" si="29"/>
        <v>3.5431832019650375E-2</v>
      </c>
      <c r="D120" s="12">
        <f t="shared" si="34"/>
        <v>153</v>
      </c>
      <c r="E120" s="30">
        <f t="shared" si="34"/>
        <v>128</v>
      </c>
      <c r="F120" s="20">
        <f t="shared" si="30"/>
        <v>0</v>
      </c>
      <c r="G120" s="20">
        <f t="shared" si="31"/>
        <v>0</v>
      </c>
      <c r="H120" s="19">
        <f t="shared" si="35"/>
        <v>0</v>
      </c>
      <c r="I120" s="19">
        <f t="shared" si="35"/>
        <v>0</v>
      </c>
      <c r="J120" s="19">
        <f t="shared" si="24"/>
        <v>0</v>
      </c>
      <c r="L120" s="12"/>
      <c r="M120" s="12"/>
      <c r="O120" s="19">
        <f t="shared" si="32"/>
        <v>0</v>
      </c>
      <c r="P120" s="19">
        <f t="shared" si="33"/>
        <v>0</v>
      </c>
      <c r="Q120" s="29"/>
      <c r="R120" s="19">
        <f>PRODUCT(O$7:O119)</f>
        <v>0</v>
      </c>
      <c r="S120" s="19">
        <f>PRODUCT(P$7:P119)</f>
        <v>0</v>
      </c>
      <c r="T120" s="19">
        <f t="shared" si="25"/>
        <v>0</v>
      </c>
      <c r="V120" s="12"/>
      <c r="W120" s="12"/>
    </row>
    <row r="121" spans="2:23" x14ac:dyDescent="0.25">
      <c r="B121" s="3">
        <f t="shared" si="26"/>
        <v>114</v>
      </c>
      <c r="C121" s="19">
        <f t="shared" si="29"/>
        <v>3.439983691228192E-2</v>
      </c>
      <c r="D121" s="12">
        <f t="shared" ref="D121:E126" si="36">D120+1</f>
        <v>154</v>
      </c>
      <c r="E121" s="30">
        <f t="shared" si="36"/>
        <v>129</v>
      </c>
      <c r="F121" s="20">
        <f t="shared" si="30"/>
        <v>0</v>
      </c>
      <c r="G121" s="20">
        <f t="shared" si="31"/>
        <v>0</v>
      </c>
      <c r="H121" s="19">
        <f t="shared" si="35"/>
        <v>0</v>
      </c>
      <c r="I121" s="19">
        <f t="shared" si="35"/>
        <v>0</v>
      </c>
      <c r="J121" s="19">
        <f t="shared" si="24"/>
        <v>0</v>
      </c>
      <c r="L121" s="12"/>
      <c r="M121" s="12"/>
      <c r="O121" s="19">
        <f t="shared" si="32"/>
        <v>0</v>
      </c>
      <c r="P121" s="19">
        <f t="shared" si="33"/>
        <v>0</v>
      </c>
      <c r="Q121" s="29"/>
      <c r="R121" s="19">
        <f>PRODUCT(O$7:O120)</f>
        <v>0</v>
      </c>
      <c r="S121" s="19">
        <f>PRODUCT(P$7:P120)</f>
        <v>0</v>
      </c>
      <c r="T121" s="19">
        <f t="shared" si="25"/>
        <v>0</v>
      </c>
      <c r="V121" s="12"/>
      <c r="W121" s="12"/>
    </row>
    <row r="122" spans="2:23" x14ac:dyDescent="0.25">
      <c r="B122" s="3">
        <f t="shared" si="26"/>
        <v>115</v>
      </c>
      <c r="C122" s="19">
        <f t="shared" si="29"/>
        <v>3.3397899914836812E-2</v>
      </c>
      <c r="D122" s="12">
        <f t="shared" si="36"/>
        <v>155</v>
      </c>
      <c r="E122" s="30">
        <f t="shared" si="36"/>
        <v>130</v>
      </c>
      <c r="F122" s="20">
        <f t="shared" si="30"/>
        <v>0</v>
      </c>
      <c r="G122" s="20">
        <f t="shared" si="31"/>
        <v>0</v>
      </c>
      <c r="H122" s="19">
        <f t="shared" si="35"/>
        <v>0</v>
      </c>
      <c r="I122" s="19">
        <f t="shared" si="35"/>
        <v>0</v>
      </c>
      <c r="J122" s="19">
        <f t="shared" si="24"/>
        <v>0</v>
      </c>
      <c r="L122" s="12"/>
      <c r="M122" s="12"/>
      <c r="O122" s="19">
        <f t="shared" si="32"/>
        <v>0</v>
      </c>
      <c r="P122" s="19">
        <f t="shared" si="33"/>
        <v>0</v>
      </c>
      <c r="Q122" s="29"/>
      <c r="R122" s="19">
        <f>PRODUCT(O$7:O121)</f>
        <v>0</v>
      </c>
      <c r="S122" s="19">
        <f>PRODUCT(P$7:P121)</f>
        <v>0</v>
      </c>
      <c r="T122" s="19">
        <f t="shared" si="25"/>
        <v>0</v>
      </c>
      <c r="V122" s="12"/>
      <c r="W122" s="12"/>
    </row>
    <row r="123" spans="2:23" x14ac:dyDescent="0.25">
      <c r="B123" s="3">
        <f t="shared" si="26"/>
        <v>116</v>
      </c>
      <c r="C123" s="19">
        <f t="shared" si="29"/>
        <v>3.2425145548385249E-2</v>
      </c>
      <c r="D123" s="12">
        <f t="shared" si="36"/>
        <v>156</v>
      </c>
      <c r="E123" s="30">
        <f t="shared" si="36"/>
        <v>131</v>
      </c>
      <c r="F123" s="20">
        <f t="shared" si="30"/>
        <v>0</v>
      </c>
      <c r="G123" s="20">
        <f t="shared" si="31"/>
        <v>0</v>
      </c>
      <c r="H123" s="19">
        <f t="shared" si="35"/>
        <v>0</v>
      </c>
      <c r="I123" s="19">
        <f t="shared" si="35"/>
        <v>0</v>
      </c>
      <c r="J123" s="19">
        <f t="shared" si="24"/>
        <v>0</v>
      </c>
      <c r="L123" s="12"/>
      <c r="M123" s="12"/>
      <c r="O123" s="19">
        <f t="shared" si="32"/>
        <v>0</v>
      </c>
      <c r="P123" s="19">
        <f t="shared" si="33"/>
        <v>0</v>
      </c>
      <c r="Q123" s="29"/>
      <c r="R123" s="19">
        <f>PRODUCT(O$7:O122)</f>
        <v>0</v>
      </c>
      <c r="S123" s="19">
        <f>PRODUCT(P$7:P122)</f>
        <v>0</v>
      </c>
      <c r="T123" s="19">
        <f t="shared" si="25"/>
        <v>0</v>
      </c>
      <c r="V123" s="12"/>
      <c r="W123" s="12"/>
    </row>
    <row r="124" spans="2:23" x14ac:dyDescent="0.25">
      <c r="B124" s="3">
        <f t="shared" si="26"/>
        <v>117</v>
      </c>
      <c r="C124" s="19">
        <f t="shared" si="29"/>
        <v>3.1480723833383746E-2</v>
      </c>
      <c r="D124" s="12">
        <f t="shared" si="36"/>
        <v>157</v>
      </c>
      <c r="E124" s="30">
        <f t="shared" si="36"/>
        <v>132</v>
      </c>
      <c r="F124" s="20">
        <f t="shared" si="30"/>
        <v>0</v>
      </c>
      <c r="G124" s="20">
        <f t="shared" si="31"/>
        <v>0</v>
      </c>
      <c r="H124" s="19">
        <f t="shared" si="35"/>
        <v>0</v>
      </c>
      <c r="I124" s="19">
        <f t="shared" si="35"/>
        <v>0</v>
      </c>
      <c r="J124" s="19">
        <f t="shared" si="24"/>
        <v>0</v>
      </c>
      <c r="L124" s="12"/>
      <c r="M124" s="12"/>
      <c r="O124" s="19">
        <f t="shared" si="32"/>
        <v>0</v>
      </c>
      <c r="P124" s="19">
        <f t="shared" si="33"/>
        <v>0</v>
      </c>
      <c r="Q124" s="29"/>
      <c r="R124" s="19">
        <f>PRODUCT(O$7:O123)</f>
        <v>0</v>
      </c>
      <c r="S124" s="19">
        <f>PRODUCT(P$7:P123)</f>
        <v>0</v>
      </c>
      <c r="T124" s="19">
        <f t="shared" si="25"/>
        <v>0</v>
      </c>
      <c r="V124" s="12"/>
      <c r="W124" s="12"/>
    </row>
    <row r="125" spans="2:23" x14ac:dyDescent="0.25">
      <c r="B125" s="3">
        <f t="shared" si="26"/>
        <v>118</v>
      </c>
      <c r="C125" s="19">
        <f t="shared" si="29"/>
        <v>3.0563809546974508E-2</v>
      </c>
      <c r="D125" s="12">
        <f t="shared" si="36"/>
        <v>158</v>
      </c>
      <c r="E125" s="30">
        <f t="shared" si="36"/>
        <v>133</v>
      </c>
      <c r="F125" s="20">
        <f t="shared" si="30"/>
        <v>0</v>
      </c>
      <c r="G125" s="20">
        <f t="shared" si="31"/>
        <v>0</v>
      </c>
      <c r="H125" s="19">
        <f t="shared" si="35"/>
        <v>0</v>
      </c>
      <c r="I125" s="19">
        <f t="shared" si="35"/>
        <v>0</v>
      </c>
      <c r="J125" s="19">
        <f t="shared" si="24"/>
        <v>0</v>
      </c>
      <c r="L125" s="12"/>
      <c r="M125" s="12"/>
      <c r="O125" s="19">
        <f t="shared" si="32"/>
        <v>0</v>
      </c>
      <c r="P125" s="19">
        <f t="shared" si="33"/>
        <v>0</v>
      </c>
      <c r="Q125" s="29"/>
      <c r="R125" s="19">
        <f>PRODUCT(O$7:O124)</f>
        <v>0</v>
      </c>
      <c r="S125" s="19">
        <f>PRODUCT(P$7:P124)</f>
        <v>0</v>
      </c>
      <c r="T125" s="19">
        <f t="shared" si="25"/>
        <v>0</v>
      </c>
      <c r="V125" s="12"/>
      <c r="W125" s="12"/>
    </row>
    <row r="126" spans="2:23" x14ac:dyDescent="0.25">
      <c r="B126" s="3">
        <f t="shared" si="26"/>
        <v>119</v>
      </c>
      <c r="C126" s="19">
        <f t="shared" si="29"/>
        <v>2.9673601501916995E-2</v>
      </c>
      <c r="D126" s="12">
        <f t="shared" si="36"/>
        <v>159</v>
      </c>
      <c r="E126" s="30">
        <f t="shared" si="36"/>
        <v>134</v>
      </c>
      <c r="F126" s="20">
        <f t="shared" si="30"/>
        <v>0</v>
      </c>
      <c r="G126" s="20">
        <f t="shared" si="31"/>
        <v>0</v>
      </c>
      <c r="H126" s="19">
        <f t="shared" si="35"/>
        <v>0</v>
      </c>
      <c r="I126" s="19">
        <f t="shared" si="35"/>
        <v>0</v>
      </c>
      <c r="J126" s="19">
        <f t="shared" si="24"/>
        <v>0</v>
      </c>
      <c r="L126" s="12"/>
      <c r="M126" s="12"/>
      <c r="O126" s="19">
        <f t="shared" si="32"/>
        <v>0</v>
      </c>
      <c r="P126" s="19">
        <f t="shared" si="33"/>
        <v>0</v>
      </c>
      <c r="Q126" s="29"/>
      <c r="R126" s="19">
        <f>PRODUCT(O$7:O125)</f>
        <v>0</v>
      </c>
      <c r="S126" s="19">
        <f>PRODUCT(P$7:P125)</f>
        <v>0</v>
      </c>
      <c r="T126" s="19">
        <f t="shared" si="25"/>
        <v>0</v>
      </c>
      <c r="V126" s="12"/>
      <c r="W126" s="12"/>
    </row>
  </sheetData>
  <mergeCells count="1">
    <mergeCell ref="L5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BB32D-65F7-4909-AEE8-CE54FD556A00}">
  <dimension ref="B2:M130"/>
  <sheetViews>
    <sheetView workbookViewId="0">
      <selection activeCell="H11" sqref="H11"/>
    </sheetView>
  </sheetViews>
  <sheetFormatPr defaultRowHeight="13.2" x14ac:dyDescent="0.25"/>
  <cols>
    <col min="1" max="1" width="3" style="2" customWidth="1"/>
    <col min="2" max="3" width="8.796875" style="2"/>
    <col min="4" max="4" width="9.5" style="2" bestFit="1" customWidth="1"/>
    <col min="5" max="10" width="8.796875" style="2"/>
    <col min="11" max="11" width="2.796875" style="2" customWidth="1"/>
    <col min="12" max="16384" width="8.796875" style="2"/>
  </cols>
  <sheetData>
    <row r="2" spans="2:13" x14ac:dyDescent="0.25">
      <c r="B2" s="16" t="s">
        <v>28</v>
      </c>
      <c r="C2" s="12">
        <f>MAX(INDEX(Overlevingstafels,,1))</f>
        <v>120</v>
      </c>
    </row>
    <row r="9" spans="2:13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36" t="s">
        <v>26</v>
      </c>
      <c r="M9" s="36"/>
    </row>
    <row r="10" spans="2:13" s="18" customFormat="1" ht="22.2" customHeight="1" x14ac:dyDescent="0.25">
      <c r="B10" s="17" t="s">
        <v>16</v>
      </c>
      <c r="C10" s="17" t="s">
        <v>21</v>
      </c>
      <c r="D10" s="17" t="s">
        <v>18</v>
      </c>
      <c r="E10" s="17" t="s">
        <v>22</v>
      </c>
      <c r="F10" s="17" t="s">
        <v>23</v>
      </c>
      <c r="G10" s="17" t="s">
        <v>24</v>
      </c>
      <c r="H10" s="17" t="s">
        <v>19</v>
      </c>
      <c r="I10" s="17" t="s">
        <v>25</v>
      </c>
      <c r="J10" s="17" t="s">
        <v>20</v>
      </c>
      <c r="K10" s="5"/>
      <c r="L10" s="17" t="s">
        <v>31</v>
      </c>
      <c r="M10" s="1" t="s">
        <v>29</v>
      </c>
    </row>
    <row r="11" spans="2:13" x14ac:dyDescent="0.25">
      <c r="B11" s="3">
        <f>0</f>
        <v>0</v>
      </c>
      <c r="C11" s="12">
        <f>x</f>
        <v>30</v>
      </c>
      <c r="D11" s="19">
        <f t="shared" ref="D11:D42" si="0">(1+i)^-$B11</f>
        <v>1</v>
      </c>
      <c r="E11" s="20">
        <f t="shared" ref="E11:E42" si="1">IF($C11&lt;=ω,INDEX(Overlevingstafels,$C11+1,IF(geslacht="man",2,3)),0)</f>
        <v>992950.4859495695</v>
      </c>
      <c r="F11" s="20">
        <f>E11-E12</f>
        <v>286.26762509928085</v>
      </c>
      <c r="G11" s="19">
        <f>IF(F11&gt;0,F11/E11,1)</f>
        <v>2.8830000000002013E-4</v>
      </c>
      <c r="H11" s="19">
        <f>IF(E$11&gt;0,F11/E$11,1)</f>
        <v>2.8830000000002013E-4</v>
      </c>
      <c r="I11" s="19">
        <f>1-G11</f>
        <v>0.99971169999999998</v>
      </c>
      <c r="J11" s="19">
        <f>E11/E$11</f>
        <v>1</v>
      </c>
      <c r="L11" s="12">
        <f t="shared" ref="L11:L42" si="2">IF(B11&lt;n,1,0)</f>
        <v>1</v>
      </c>
      <c r="M11" s="12">
        <f t="shared" ref="M11:M42" si="3">IF(C11&lt;=ω,1,0)</f>
        <v>1</v>
      </c>
    </row>
    <row r="12" spans="2:13" x14ac:dyDescent="0.25">
      <c r="B12" s="3">
        <f>B11+1</f>
        <v>1</v>
      </c>
      <c r="C12" s="12">
        <f>C11+1</f>
        <v>31</v>
      </c>
      <c r="D12" s="19">
        <f t="shared" si="0"/>
        <v>0.970873786407767</v>
      </c>
      <c r="E12" s="20">
        <f t="shared" si="1"/>
        <v>992664.21832447022</v>
      </c>
      <c r="F12" s="20">
        <f t="shared" ref="F12:F75" si="4">E12-E13</f>
        <v>309.51270327356178</v>
      </c>
      <c r="G12" s="19">
        <f t="shared" ref="G12:G75" si="5">IF(F12&gt;0,F12/E12,1)</f>
        <v>3.1179999999999191E-4</v>
      </c>
      <c r="H12" s="19">
        <f t="shared" ref="H12:H75" si="6">IF(E$11&gt;0,F12/E$11,1)</f>
        <v>3.1171010805999193E-4</v>
      </c>
      <c r="I12" s="19">
        <f t="shared" ref="I12:I75" si="7">1-G12</f>
        <v>0.99968820000000003</v>
      </c>
      <c r="J12" s="19">
        <f t="shared" ref="J12:J75" si="8">E12/E$11</f>
        <v>0.99971169999999998</v>
      </c>
      <c r="L12" s="12">
        <f t="shared" si="2"/>
        <v>1</v>
      </c>
      <c r="M12" s="12">
        <f t="shared" si="3"/>
        <v>1</v>
      </c>
    </row>
    <row r="13" spans="2:13" x14ac:dyDescent="0.25">
      <c r="B13" s="3">
        <f t="shared" ref="B13:B76" si="9">B12+1</f>
        <v>2</v>
      </c>
      <c r="C13" s="12">
        <f t="shared" ref="C13:C76" si="10">C12+1</f>
        <v>32</v>
      </c>
      <c r="D13" s="19">
        <f t="shared" si="0"/>
        <v>0.94259590913375435</v>
      </c>
      <c r="E13" s="20">
        <f t="shared" si="1"/>
        <v>992354.70562119666</v>
      </c>
      <c r="F13" s="20">
        <f t="shared" si="4"/>
        <v>333.53041655919515</v>
      </c>
      <c r="G13" s="19">
        <f t="shared" si="5"/>
        <v>3.3609999999991027E-4</v>
      </c>
      <c r="H13" s="19">
        <f t="shared" si="6"/>
        <v>3.3589833660259134E-4</v>
      </c>
      <c r="I13" s="19">
        <f t="shared" si="7"/>
        <v>0.99966390000000005</v>
      </c>
      <c r="J13" s="19">
        <f t="shared" si="8"/>
        <v>0.99939998989194001</v>
      </c>
      <c r="L13" s="12">
        <f t="shared" si="2"/>
        <v>1</v>
      </c>
      <c r="M13" s="12">
        <f t="shared" si="3"/>
        <v>1</v>
      </c>
    </row>
    <row r="14" spans="2:13" x14ac:dyDescent="0.25">
      <c r="B14" s="3">
        <f t="shared" si="9"/>
        <v>3</v>
      </c>
      <c r="C14" s="12">
        <f t="shared" si="10"/>
        <v>33</v>
      </c>
      <c r="D14" s="19">
        <f t="shared" si="0"/>
        <v>0.91514165935315961</v>
      </c>
      <c r="E14" s="20">
        <f t="shared" si="1"/>
        <v>992021.17520463746</v>
      </c>
      <c r="F14" s="20">
        <f t="shared" si="4"/>
        <v>356.92921883868985</v>
      </c>
      <c r="G14" s="19">
        <f t="shared" si="5"/>
        <v>3.5980000000006176E-4</v>
      </c>
      <c r="H14" s="19">
        <f t="shared" si="6"/>
        <v>3.5946326014167212E-4</v>
      </c>
      <c r="I14" s="19">
        <f t="shared" si="7"/>
        <v>0.99964019999999998</v>
      </c>
      <c r="J14" s="19">
        <f t="shared" si="8"/>
        <v>0.99906409155533737</v>
      </c>
      <c r="L14" s="12">
        <f t="shared" si="2"/>
        <v>1</v>
      </c>
      <c r="M14" s="12">
        <f t="shared" si="3"/>
        <v>1</v>
      </c>
    </row>
    <row r="15" spans="2:13" x14ac:dyDescent="0.25">
      <c r="B15" s="3">
        <f t="shared" si="9"/>
        <v>4</v>
      </c>
      <c r="C15" s="12">
        <f t="shared" si="10"/>
        <v>34</v>
      </c>
      <c r="D15" s="19">
        <f t="shared" si="0"/>
        <v>0.888487047915689</v>
      </c>
      <c r="E15" s="20">
        <f t="shared" si="1"/>
        <v>991664.24598579877</v>
      </c>
      <c r="F15" s="20">
        <f t="shared" si="4"/>
        <v>388.73238442640286</v>
      </c>
      <c r="G15" s="19">
        <f t="shared" si="5"/>
        <v>3.9199999999996947E-4</v>
      </c>
      <c r="H15" s="19">
        <f t="shared" si="6"/>
        <v>3.9149221429168624E-4</v>
      </c>
      <c r="I15" s="19">
        <f t="shared" si="7"/>
        <v>0.99960800000000005</v>
      </c>
      <c r="J15" s="19">
        <f t="shared" si="8"/>
        <v>0.99870462829519568</v>
      </c>
      <c r="L15" s="12">
        <f t="shared" si="2"/>
        <v>1</v>
      </c>
      <c r="M15" s="12">
        <f t="shared" si="3"/>
        <v>1</v>
      </c>
    </row>
    <row r="16" spans="2:13" x14ac:dyDescent="0.25">
      <c r="B16" s="3">
        <f t="shared" si="9"/>
        <v>5</v>
      </c>
      <c r="C16" s="12">
        <f t="shared" si="10"/>
        <v>35</v>
      </c>
      <c r="D16" s="19">
        <f t="shared" si="0"/>
        <v>0.86260878438416411</v>
      </c>
      <c r="E16" s="20">
        <f t="shared" si="1"/>
        <v>991275.51360137237</v>
      </c>
      <c r="F16" s="20">
        <f t="shared" si="4"/>
        <v>422.87813410244416</v>
      </c>
      <c r="G16" s="19">
        <f t="shared" si="5"/>
        <v>4.266000000000996E-4</v>
      </c>
      <c r="H16" s="19">
        <f t="shared" si="6"/>
        <v>4.258803838522131E-4</v>
      </c>
      <c r="I16" s="19">
        <f t="shared" si="7"/>
        <v>0.99957339999999995</v>
      </c>
      <c r="J16" s="19">
        <f t="shared" si="8"/>
        <v>0.998313136080904</v>
      </c>
      <c r="L16" s="12">
        <f t="shared" si="2"/>
        <v>1</v>
      </c>
      <c r="M16" s="12">
        <f t="shared" si="3"/>
        <v>1</v>
      </c>
    </row>
    <row r="17" spans="2:13" x14ac:dyDescent="0.25">
      <c r="B17" s="3">
        <f t="shared" si="9"/>
        <v>6</v>
      </c>
      <c r="C17" s="12">
        <f t="shared" si="10"/>
        <v>36</v>
      </c>
      <c r="D17" s="19">
        <f t="shared" si="0"/>
        <v>0.83748425668365445</v>
      </c>
      <c r="E17" s="20">
        <f t="shared" si="1"/>
        <v>990852.63546726992</v>
      </c>
      <c r="F17" s="20">
        <f t="shared" si="4"/>
        <v>449.05441439384595</v>
      </c>
      <c r="G17" s="19">
        <f t="shared" si="5"/>
        <v>4.5320000000007997E-4</v>
      </c>
      <c r="H17" s="19">
        <f t="shared" si="6"/>
        <v>4.5224250428198368E-4</v>
      </c>
      <c r="I17" s="19">
        <f t="shared" si="7"/>
        <v>0.99954679999999996</v>
      </c>
      <c r="J17" s="19">
        <f t="shared" si="8"/>
        <v>0.99788725569705183</v>
      </c>
      <c r="L17" s="12">
        <f t="shared" si="2"/>
        <v>1</v>
      </c>
      <c r="M17" s="12">
        <f t="shared" si="3"/>
        <v>1</v>
      </c>
    </row>
    <row r="18" spans="2:13" x14ac:dyDescent="0.25">
      <c r="B18" s="3">
        <f t="shared" si="9"/>
        <v>7</v>
      </c>
      <c r="C18" s="12">
        <f t="shared" si="10"/>
        <v>37</v>
      </c>
      <c r="D18" s="19">
        <f t="shared" si="0"/>
        <v>0.81309151134335378</v>
      </c>
      <c r="E18" s="20">
        <f t="shared" si="1"/>
        <v>990403.58105287608</v>
      </c>
      <c r="F18" s="20">
        <f t="shared" si="4"/>
        <v>481.2371000336716</v>
      </c>
      <c r="G18" s="19">
        <f t="shared" si="5"/>
        <v>4.859000000000799E-4</v>
      </c>
      <c r="H18" s="19">
        <f t="shared" si="6"/>
        <v>4.8465367291044653E-4</v>
      </c>
      <c r="I18" s="19">
        <f t="shared" si="7"/>
        <v>0.99951409999999996</v>
      </c>
      <c r="J18" s="19">
        <f t="shared" si="8"/>
        <v>0.99743501319276984</v>
      </c>
      <c r="L18" s="12">
        <f t="shared" si="2"/>
        <v>1</v>
      </c>
      <c r="M18" s="12">
        <f t="shared" si="3"/>
        <v>1</v>
      </c>
    </row>
    <row r="19" spans="2:13" x14ac:dyDescent="0.25">
      <c r="B19" s="3">
        <f t="shared" si="9"/>
        <v>8</v>
      </c>
      <c r="C19" s="12">
        <f t="shared" si="10"/>
        <v>38</v>
      </c>
      <c r="D19" s="19">
        <f t="shared" si="0"/>
        <v>0.78940923431393573</v>
      </c>
      <c r="E19" s="20">
        <f t="shared" si="1"/>
        <v>989922.34395284241</v>
      </c>
      <c r="F19" s="20">
        <f t="shared" si="4"/>
        <v>518.71930823125876</v>
      </c>
      <c r="G19" s="19">
        <f t="shared" si="5"/>
        <v>5.2399999999996904E-4</v>
      </c>
      <c r="H19" s="19">
        <f t="shared" si="6"/>
        <v>5.2240198838837541E-4</v>
      </c>
      <c r="I19" s="19">
        <f t="shared" si="7"/>
        <v>0.99947600000000003</v>
      </c>
      <c r="J19" s="19">
        <f t="shared" si="8"/>
        <v>0.99695035951985944</v>
      </c>
      <c r="L19" s="12">
        <f t="shared" si="2"/>
        <v>1</v>
      </c>
      <c r="M19" s="12">
        <f t="shared" si="3"/>
        <v>1</v>
      </c>
    </row>
    <row r="20" spans="2:13" x14ac:dyDescent="0.25">
      <c r="B20" s="3">
        <f t="shared" si="9"/>
        <v>9</v>
      </c>
      <c r="C20" s="12">
        <f t="shared" si="10"/>
        <v>39</v>
      </c>
      <c r="D20" s="19">
        <f t="shared" si="0"/>
        <v>0.76641673234362695</v>
      </c>
      <c r="E20" s="20">
        <f t="shared" si="1"/>
        <v>989403.62464461115</v>
      </c>
      <c r="F20" s="20">
        <f t="shared" si="4"/>
        <v>564.94946967205033</v>
      </c>
      <c r="G20" s="19">
        <f t="shared" si="5"/>
        <v>5.7099999999997712E-4</v>
      </c>
      <c r="H20" s="19">
        <f t="shared" si="6"/>
        <v>5.6896036375044716E-4</v>
      </c>
      <c r="I20" s="19">
        <f t="shared" si="7"/>
        <v>0.99942900000000001</v>
      </c>
      <c r="J20" s="19">
        <f t="shared" si="8"/>
        <v>0.99642795753147106</v>
      </c>
      <c r="L20" s="12">
        <f t="shared" si="2"/>
        <v>1</v>
      </c>
      <c r="M20" s="12">
        <f t="shared" si="3"/>
        <v>1</v>
      </c>
    </row>
    <row r="21" spans="2:13" x14ac:dyDescent="0.25">
      <c r="B21" s="3">
        <f t="shared" si="9"/>
        <v>10</v>
      </c>
      <c r="C21" s="12">
        <f t="shared" si="10"/>
        <v>40</v>
      </c>
      <c r="D21" s="19">
        <f t="shared" si="0"/>
        <v>0.74409391489672516</v>
      </c>
      <c r="E21" s="20">
        <f t="shared" si="1"/>
        <v>988838.6751749391</v>
      </c>
      <c r="F21" s="20">
        <f t="shared" si="4"/>
        <v>632.95563597953878</v>
      </c>
      <c r="G21" s="19">
        <f t="shared" si="5"/>
        <v>6.4010000000006093E-4</v>
      </c>
      <c r="H21" s="19">
        <f t="shared" si="6"/>
        <v>6.3744934408711861E-4</v>
      </c>
      <c r="I21" s="19">
        <f t="shared" si="7"/>
        <v>0.99935989999999997</v>
      </c>
      <c r="J21" s="19">
        <f t="shared" si="8"/>
        <v>0.99585899716772053</v>
      </c>
      <c r="L21" s="12">
        <f t="shared" si="2"/>
        <v>1</v>
      </c>
      <c r="M21" s="12">
        <f t="shared" si="3"/>
        <v>1</v>
      </c>
    </row>
    <row r="22" spans="2:13" x14ac:dyDescent="0.25">
      <c r="B22" s="3">
        <f t="shared" si="9"/>
        <v>11</v>
      </c>
      <c r="C22" s="12">
        <f t="shared" si="10"/>
        <v>41</v>
      </c>
      <c r="D22" s="19">
        <f t="shared" si="0"/>
        <v>0.72242127659876232</v>
      </c>
      <c r="E22" s="20">
        <f t="shared" si="1"/>
        <v>988205.71953895956</v>
      </c>
      <c r="F22" s="20">
        <f t="shared" si="4"/>
        <v>696.38857055909466</v>
      </c>
      <c r="G22" s="19">
        <f t="shared" si="5"/>
        <v>7.0469999999998975E-4</v>
      </c>
      <c r="H22" s="19">
        <f t="shared" si="6"/>
        <v>7.0133262475130433E-4</v>
      </c>
      <c r="I22" s="19">
        <f t="shared" si="7"/>
        <v>0.9992953</v>
      </c>
      <c r="J22" s="19">
        <f t="shared" si="8"/>
        <v>0.99522154782363348</v>
      </c>
      <c r="L22" s="12">
        <f t="shared" si="2"/>
        <v>1</v>
      </c>
      <c r="M22" s="12">
        <f t="shared" si="3"/>
        <v>1</v>
      </c>
    </row>
    <row r="23" spans="2:13" x14ac:dyDescent="0.25">
      <c r="B23" s="3">
        <f t="shared" si="9"/>
        <v>12</v>
      </c>
      <c r="C23" s="12">
        <f t="shared" si="10"/>
        <v>42</v>
      </c>
      <c r="D23" s="19">
        <f t="shared" si="0"/>
        <v>0.70137988019297326</v>
      </c>
      <c r="E23" s="20">
        <f t="shared" si="1"/>
        <v>987509.33096840046</v>
      </c>
      <c r="F23" s="20">
        <f t="shared" si="4"/>
        <v>767.68975389492698</v>
      </c>
      <c r="G23" s="19">
        <f t="shared" si="5"/>
        <v>7.774000000000936E-4</v>
      </c>
      <c r="H23" s="19">
        <f t="shared" si="6"/>
        <v>7.7314001529570412E-4</v>
      </c>
      <c r="I23" s="19">
        <f t="shared" si="7"/>
        <v>0.99922259999999996</v>
      </c>
      <c r="J23" s="19">
        <f t="shared" si="8"/>
        <v>0.99452021519888212</v>
      </c>
      <c r="L23" s="12">
        <f t="shared" si="2"/>
        <v>1</v>
      </c>
      <c r="M23" s="12">
        <f t="shared" si="3"/>
        <v>1</v>
      </c>
    </row>
    <row r="24" spans="2:13" x14ac:dyDescent="0.25">
      <c r="B24" s="3">
        <f t="shared" si="9"/>
        <v>13</v>
      </c>
      <c r="C24" s="12">
        <f t="shared" si="10"/>
        <v>43</v>
      </c>
      <c r="D24" s="19">
        <f t="shared" si="0"/>
        <v>0.68095133999317792</v>
      </c>
      <c r="E24" s="20">
        <f t="shared" si="1"/>
        <v>986741.64121450554</v>
      </c>
      <c r="F24" s="20">
        <f t="shared" si="4"/>
        <v>851.26201387576293</v>
      </c>
      <c r="G24" s="19">
        <f t="shared" si="5"/>
        <v>8.627000000000091E-4</v>
      </c>
      <c r="H24" s="19">
        <f t="shared" si="6"/>
        <v>8.573056017608891E-4</v>
      </c>
      <c r="I24" s="19">
        <f t="shared" si="7"/>
        <v>0.99913730000000001</v>
      </c>
      <c r="J24" s="19">
        <f t="shared" si="8"/>
        <v>0.9937470751835864</v>
      </c>
      <c r="L24" s="12">
        <f t="shared" si="2"/>
        <v>1</v>
      </c>
      <c r="M24" s="12">
        <f t="shared" si="3"/>
        <v>1</v>
      </c>
    </row>
    <row r="25" spans="2:13" x14ac:dyDescent="0.25">
      <c r="B25" s="3">
        <f t="shared" si="9"/>
        <v>14</v>
      </c>
      <c r="C25" s="12">
        <f t="shared" si="10"/>
        <v>44</v>
      </c>
      <c r="D25" s="19">
        <f t="shared" si="0"/>
        <v>0.66111780581861923</v>
      </c>
      <c r="E25" s="20">
        <f t="shared" si="1"/>
        <v>985890.37920062977</v>
      </c>
      <c r="F25" s="20">
        <f t="shared" si="4"/>
        <v>946.25758595671505</v>
      </c>
      <c r="G25" s="19">
        <f t="shared" si="5"/>
        <v>9.5979999999994993E-4</v>
      </c>
      <c r="H25" s="19">
        <f t="shared" si="6"/>
        <v>9.5297560084458644E-4</v>
      </c>
      <c r="I25" s="19">
        <f t="shared" si="7"/>
        <v>0.99904020000000004</v>
      </c>
      <c r="J25" s="19">
        <f t="shared" si="8"/>
        <v>0.99288976958182551</v>
      </c>
      <c r="L25" s="12">
        <f t="shared" si="2"/>
        <v>1</v>
      </c>
      <c r="M25" s="12">
        <f t="shared" si="3"/>
        <v>1</v>
      </c>
    </row>
    <row r="26" spans="2:13" x14ac:dyDescent="0.25">
      <c r="B26" s="3">
        <f t="shared" si="9"/>
        <v>15</v>
      </c>
      <c r="C26" s="12">
        <f t="shared" si="10"/>
        <v>45</v>
      </c>
      <c r="D26" s="19">
        <f t="shared" si="0"/>
        <v>0.64186194739671765</v>
      </c>
      <c r="E26" s="20">
        <f t="shared" si="1"/>
        <v>984944.12161467306</v>
      </c>
      <c r="F26" s="20">
        <f t="shared" si="4"/>
        <v>1039.2145427155774</v>
      </c>
      <c r="G26" s="19">
        <f t="shared" si="5"/>
        <v>1.055099999999935E-3</v>
      </c>
      <c r="H26" s="19">
        <f t="shared" si="6"/>
        <v>1.0465925113292685E-3</v>
      </c>
      <c r="I26" s="19">
        <f t="shared" si="7"/>
        <v>0.99894490000000002</v>
      </c>
      <c r="J26" s="19">
        <f t="shared" si="8"/>
        <v>0.991936793980981</v>
      </c>
      <c r="L26" s="12">
        <f t="shared" si="2"/>
        <v>1</v>
      </c>
      <c r="M26" s="12">
        <f t="shared" si="3"/>
        <v>1</v>
      </c>
    </row>
    <row r="27" spans="2:13" x14ac:dyDescent="0.25">
      <c r="B27" s="3">
        <f t="shared" si="9"/>
        <v>16</v>
      </c>
      <c r="C27" s="12">
        <f t="shared" si="10"/>
        <v>46</v>
      </c>
      <c r="D27" s="19">
        <f t="shared" si="0"/>
        <v>0.62316693922011435</v>
      </c>
      <c r="E27" s="20">
        <f t="shared" si="1"/>
        <v>983904.90707195748</v>
      </c>
      <c r="F27" s="20">
        <f t="shared" si="4"/>
        <v>1143.6910639804555</v>
      </c>
      <c r="G27" s="19">
        <f t="shared" si="5"/>
        <v>1.1624000000000124E-3</v>
      </c>
      <c r="H27" s="19">
        <f t="shared" si="6"/>
        <v>1.1518107701883353E-3</v>
      </c>
      <c r="I27" s="19">
        <f t="shared" si="7"/>
        <v>0.99883759999999999</v>
      </c>
      <c r="J27" s="19">
        <f t="shared" si="8"/>
        <v>0.99089020146965168</v>
      </c>
      <c r="L27" s="12">
        <f t="shared" si="2"/>
        <v>1</v>
      </c>
      <c r="M27" s="12">
        <f t="shared" si="3"/>
        <v>1</v>
      </c>
    </row>
    <row r="28" spans="2:13" x14ac:dyDescent="0.25">
      <c r="B28" s="3">
        <f t="shared" si="9"/>
        <v>17</v>
      </c>
      <c r="C28" s="12">
        <f t="shared" si="10"/>
        <v>47</v>
      </c>
      <c r="D28" s="19">
        <f t="shared" si="0"/>
        <v>0.60501644584477121</v>
      </c>
      <c r="E28" s="20">
        <f t="shared" si="1"/>
        <v>982761.21600797703</v>
      </c>
      <c r="F28" s="20">
        <f t="shared" si="4"/>
        <v>1274.936125527136</v>
      </c>
      <c r="G28" s="19">
        <f t="shared" si="5"/>
        <v>1.2972999999999871E-3</v>
      </c>
      <c r="H28" s="19">
        <f t="shared" si="6"/>
        <v>1.2839876142544011E-3</v>
      </c>
      <c r="I28" s="19">
        <f t="shared" si="7"/>
        <v>0.99870270000000005</v>
      </c>
      <c r="J28" s="19">
        <f t="shared" si="8"/>
        <v>0.98973839069946334</v>
      </c>
      <c r="L28" s="12">
        <f t="shared" si="2"/>
        <v>1</v>
      </c>
      <c r="M28" s="12">
        <f t="shared" si="3"/>
        <v>1</v>
      </c>
    </row>
    <row r="29" spans="2:13" x14ac:dyDescent="0.25">
      <c r="B29" s="3">
        <f t="shared" si="9"/>
        <v>18</v>
      </c>
      <c r="C29" s="12">
        <f t="shared" si="10"/>
        <v>48</v>
      </c>
      <c r="D29" s="19">
        <f t="shared" si="0"/>
        <v>0.5873946076162827</v>
      </c>
      <c r="E29" s="20">
        <f t="shared" si="1"/>
        <v>981486.27988244989</v>
      </c>
      <c r="F29" s="20">
        <f t="shared" si="4"/>
        <v>1418.7384175700136</v>
      </c>
      <c r="G29" s="19">
        <f t="shared" si="5"/>
        <v>1.445499999999931E-3</v>
      </c>
      <c r="H29" s="19">
        <f t="shared" si="6"/>
        <v>1.4288108396596014E-3</v>
      </c>
      <c r="I29" s="19">
        <f t="shared" si="7"/>
        <v>0.99855450000000012</v>
      </c>
      <c r="J29" s="19">
        <f t="shared" si="8"/>
        <v>0.98845440308520893</v>
      </c>
      <c r="L29" s="12">
        <f t="shared" si="2"/>
        <v>1</v>
      </c>
      <c r="M29" s="12">
        <f t="shared" si="3"/>
        <v>1</v>
      </c>
    </row>
    <row r="30" spans="2:13" x14ac:dyDescent="0.25">
      <c r="B30" s="3">
        <f t="shared" si="9"/>
        <v>19</v>
      </c>
      <c r="C30" s="12">
        <f t="shared" si="10"/>
        <v>49</v>
      </c>
      <c r="D30" s="19">
        <f t="shared" si="0"/>
        <v>0.57028602681192497</v>
      </c>
      <c r="E30" s="20">
        <f t="shared" si="1"/>
        <v>980067.54146487988</v>
      </c>
      <c r="F30" s="20">
        <f t="shared" si="4"/>
        <v>1571.0482689682394</v>
      </c>
      <c r="G30" s="19">
        <f t="shared" si="5"/>
        <v>1.6030000000000378E-3</v>
      </c>
      <c r="H30" s="19">
        <f t="shared" si="6"/>
        <v>1.5822020243696528E-3</v>
      </c>
      <c r="I30" s="19">
        <f t="shared" si="7"/>
        <v>0.99839699999999998</v>
      </c>
      <c r="J30" s="19">
        <f t="shared" si="8"/>
        <v>0.98702559224554931</v>
      </c>
      <c r="L30" s="12">
        <f t="shared" si="2"/>
        <v>1</v>
      </c>
      <c r="M30" s="12">
        <f t="shared" si="3"/>
        <v>1</v>
      </c>
    </row>
    <row r="31" spans="2:13" x14ac:dyDescent="0.25">
      <c r="B31" s="3">
        <f t="shared" si="9"/>
        <v>20</v>
      </c>
      <c r="C31" s="12">
        <f t="shared" si="10"/>
        <v>50</v>
      </c>
      <c r="D31" s="19">
        <f t="shared" si="0"/>
        <v>0.55367575418633497</v>
      </c>
      <c r="E31" s="20">
        <f t="shared" si="1"/>
        <v>978496.49319591164</v>
      </c>
      <c r="F31" s="20">
        <f t="shared" si="4"/>
        <v>1748.279684393201</v>
      </c>
      <c r="G31" s="19">
        <f t="shared" si="5"/>
        <v>1.7867000000000672E-3</v>
      </c>
      <c r="H31" s="19">
        <f t="shared" si="6"/>
        <v>1.760691705308248E-3</v>
      </c>
      <c r="I31" s="19">
        <f t="shared" si="7"/>
        <v>0.99821329999999997</v>
      </c>
      <c r="J31" s="19">
        <f t="shared" si="8"/>
        <v>0.98544339022117966</v>
      </c>
      <c r="L31" s="12">
        <f t="shared" si="2"/>
        <v>1</v>
      </c>
      <c r="M31" s="12">
        <f t="shared" si="3"/>
        <v>1</v>
      </c>
    </row>
    <row r="32" spans="2:13" x14ac:dyDescent="0.25">
      <c r="B32" s="3">
        <f t="shared" si="9"/>
        <v>21</v>
      </c>
      <c r="C32" s="12">
        <f t="shared" si="10"/>
        <v>51</v>
      </c>
      <c r="D32" s="19">
        <f t="shared" si="0"/>
        <v>0.5375492759090631</v>
      </c>
      <c r="E32" s="20">
        <f t="shared" si="1"/>
        <v>976748.21351151844</v>
      </c>
      <c r="F32" s="20">
        <f t="shared" si="4"/>
        <v>1937.5754311428173</v>
      </c>
      <c r="G32" s="19">
        <f t="shared" si="5"/>
        <v>1.9837000000000183E-3</v>
      </c>
      <c r="H32" s="19">
        <f t="shared" si="6"/>
        <v>1.9513313690459524E-3</v>
      </c>
      <c r="I32" s="19">
        <f t="shared" si="7"/>
        <v>0.99801629999999997</v>
      </c>
      <c r="J32" s="19">
        <f t="shared" si="8"/>
        <v>0.98368269851587142</v>
      </c>
      <c r="L32" s="12">
        <f t="shared" si="2"/>
        <v>1</v>
      </c>
      <c r="M32" s="12">
        <f t="shared" si="3"/>
        <v>1</v>
      </c>
    </row>
    <row r="33" spans="2:13" x14ac:dyDescent="0.25">
      <c r="B33" s="3">
        <f t="shared" si="9"/>
        <v>22</v>
      </c>
      <c r="C33" s="12">
        <f t="shared" si="10"/>
        <v>52</v>
      </c>
      <c r="D33" s="19">
        <f t="shared" si="0"/>
        <v>0.52189250088258554</v>
      </c>
      <c r="E33" s="20">
        <f t="shared" si="1"/>
        <v>974810.63808037562</v>
      </c>
      <c r="F33" s="20">
        <f t="shared" si="4"/>
        <v>2173.5352797277737</v>
      </c>
      <c r="G33" s="19">
        <f t="shared" si="5"/>
        <v>2.2296999999999591E-3</v>
      </c>
      <c r="H33" s="19">
        <f t="shared" si="6"/>
        <v>2.1889664293272366E-3</v>
      </c>
      <c r="I33" s="19">
        <f t="shared" si="7"/>
        <v>0.9977703</v>
      </c>
      <c r="J33" s="19">
        <f t="shared" si="8"/>
        <v>0.98173136714682552</v>
      </c>
      <c r="L33" s="12">
        <f t="shared" si="2"/>
        <v>1</v>
      </c>
      <c r="M33" s="12">
        <f t="shared" si="3"/>
        <v>1</v>
      </c>
    </row>
    <row r="34" spans="2:13" x14ac:dyDescent="0.25">
      <c r="B34" s="3">
        <f t="shared" si="9"/>
        <v>23</v>
      </c>
      <c r="C34" s="12">
        <f t="shared" si="10"/>
        <v>53</v>
      </c>
      <c r="D34" s="19">
        <f t="shared" si="0"/>
        <v>0.50669174842969467</v>
      </c>
      <c r="E34" s="20">
        <f t="shared" si="1"/>
        <v>972637.10280064784</v>
      </c>
      <c r="F34" s="20">
        <f t="shared" si="4"/>
        <v>2415.0579262539977</v>
      </c>
      <c r="G34" s="19">
        <f t="shared" si="5"/>
        <v>2.4829999999999887E-3</v>
      </c>
      <c r="H34" s="19">
        <f t="shared" si="6"/>
        <v>2.4322037809815372E-3</v>
      </c>
      <c r="I34" s="19">
        <f t="shared" si="7"/>
        <v>0.99751699999999999</v>
      </c>
      <c r="J34" s="19">
        <f t="shared" si="8"/>
        <v>0.97954240071749832</v>
      </c>
      <c r="L34" s="12">
        <f t="shared" si="2"/>
        <v>1</v>
      </c>
      <c r="M34" s="12">
        <f t="shared" si="3"/>
        <v>1</v>
      </c>
    </row>
    <row r="35" spans="2:13" x14ac:dyDescent="0.25">
      <c r="B35" s="3">
        <f t="shared" si="9"/>
        <v>24</v>
      </c>
      <c r="C35" s="12">
        <f t="shared" si="10"/>
        <v>54</v>
      </c>
      <c r="D35" s="19">
        <f t="shared" si="0"/>
        <v>0.49193373633950943</v>
      </c>
      <c r="E35" s="20">
        <f t="shared" si="1"/>
        <v>970222.04487439385</v>
      </c>
      <c r="F35" s="20">
        <f t="shared" si="4"/>
        <v>2675.3872887410689</v>
      </c>
      <c r="G35" s="19">
        <f t="shared" si="5"/>
        <v>2.7574999999999258E-3</v>
      </c>
      <c r="H35" s="19">
        <f t="shared" si="6"/>
        <v>2.6943813680523725E-3</v>
      </c>
      <c r="I35" s="19">
        <f t="shared" si="7"/>
        <v>0.99724250000000003</v>
      </c>
      <c r="J35" s="19">
        <f t="shared" si="8"/>
        <v>0.97711019693651668</v>
      </c>
      <c r="L35" s="12">
        <f t="shared" si="2"/>
        <v>1</v>
      </c>
      <c r="M35" s="12">
        <f t="shared" si="3"/>
        <v>1</v>
      </c>
    </row>
    <row r="36" spans="2:13" x14ac:dyDescent="0.25">
      <c r="B36" s="3">
        <f t="shared" si="9"/>
        <v>25</v>
      </c>
      <c r="C36" s="12">
        <f t="shared" si="10"/>
        <v>55</v>
      </c>
      <c r="D36" s="19">
        <f t="shared" si="0"/>
        <v>0.47760556926165965</v>
      </c>
      <c r="E36" s="20">
        <f t="shared" si="1"/>
        <v>967546.65758565278</v>
      </c>
      <c r="F36" s="20">
        <f t="shared" si="4"/>
        <v>2927.989695185679</v>
      </c>
      <c r="G36" s="19">
        <f t="shared" si="5"/>
        <v>3.0261999999999759E-3</v>
      </c>
      <c r="H36" s="19">
        <f t="shared" si="6"/>
        <v>2.9487771410732634E-3</v>
      </c>
      <c r="I36" s="19">
        <f t="shared" si="7"/>
        <v>0.99697380000000002</v>
      </c>
      <c r="J36" s="19">
        <f t="shared" si="8"/>
        <v>0.97441581556846435</v>
      </c>
      <c r="L36" s="12">
        <f t="shared" si="2"/>
        <v>1</v>
      </c>
      <c r="M36" s="12">
        <f t="shared" si="3"/>
        <v>1</v>
      </c>
    </row>
    <row r="37" spans="2:13" x14ac:dyDescent="0.25">
      <c r="B37" s="3">
        <f t="shared" si="9"/>
        <v>26</v>
      </c>
      <c r="C37" s="12">
        <f t="shared" si="10"/>
        <v>56</v>
      </c>
      <c r="D37" s="19">
        <f t="shared" si="0"/>
        <v>0.46369472743850448</v>
      </c>
      <c r="E37" s="20">
        <f t="shared" si="1"/>
        <v>964618.6678904671</v>
      </c>
      <c r="F37" s="20">
        <f t="shared" si="4"/>
        <v>3227.3246771611739</v>
      </c>
      <c r="G37" s="19">
        <f t="shared" si="5"/>
        <v>3.3457000000000395E-3</v>
      </c>
      <c r="H37" s="19">
        <f t="shared" si="6"/>
        <v>3.2502372704665606E-3</v>
      </c>
      <c r="I37" s="19">
        <f t="shared" si="7"/>
        <v>0.99665429999999999</v>
      </c>
      <c r="J37" s="19">
        <f t="shared" si="8"/>
        <v>0.97146703842739113</v>
      </c>
      <c r="L37" s="12">
        <f t="shared" si="2"/>
        <v>1</v>
      </c>
      <c r="M37" s="12">
        <f t="shared" si="3"/>
        <v>1</v>
      </c>
    </row>
    <row r="38" spans="2:13" x14ac:dyDescent="0.25">
      <c r="B38" s="3">
        <f t="shared" si="9"/>
        <v>27</v>
      </c>
      <c r="C38" s="12">
        <f t="shared" si="10"/>
        <v>57</v>
      </c>
      <c r="D38" s="19">
        <f t="shared" si="0"/>
        <v>0.45018905576553836</v>
      </c>
      <c r="E38" s="20">
        <f t="shared" si="1"/>
        <v>961391.34321330593</v>
      </c>
      <c r="F38" s="20">
        <f t="shared" si="4"/>
        <v>3570.8958660971839</v>
      </c>
      <c r="G38" s="19">
        <f t="shared" si="5"/>
        <v>3.714300000000002E-3</v>
      </c>
      <c r="H38" s="19">
        <f t="shared" si="6"/>
        <v>3.5962476645371665E-3</v>
      </c>
      <c r="I38" s="19">
        <f t="shared" si="7"/>
        <v>0.99628570000000005</v>
      </c>
      <c r="J38" s="19">
        <f t="shared" si="8"/>
        <v>0.96821680115692454</v>
      </c>
      <c r="L38" s="12">
        <f t="shared" si="2"/>
        <v>1</v>
      </c>
      <c r="M38" s="12">
        <f t="shared" si="3"/>
        <v>1</v>
      </c>
    </row>
    <row r="39" spans="2:13" x14ac:dyDescent="0.25">
      <c r="B39" s="3">
        <f t="shared" si="9"/>
        <v>28</v>
      </c>
      <c r="C39" s="12">
        <f t="shared" si="10"/>
        <v>58</v>
      </c>
      <c r="D39" s="19">
        <f t="shared" si="0"/>
        <v>0.4370767531704256</v>
      </c>
      <c r="E39" s="20">
        <f t="shared" si="1"/>
        <v>957820.44734720874</v>
      </c>
      <c r="F39" s="20">
        <f t="shared" si="4"/>
        <v>3944.8792944442248</v>
      </c>
      <c r="G39" s="19">
        <f t="shared" si="5"/>
        <v>4.1186000000000113E-3</v>
      </c>
      <c r="H39" s="19">
        <f t="shared" si="6"/>
        <v>3.9728862116137579E-3</v>
      </c>
      <c r="I39" s="19">
        <f t="shared" si="7"/>
        <v>0.99588140000000003</v>
      </c>
      <c r="J39" s="19">
        <f t="shared" si="8"/>
        <v>0.9646205534923874</v>
      </c>
      <c r="L39" s="12">
        <f t="shared" si="2"/>
        <v>1</v>
      </c>
      <c r="M39" s="12">
        <f t="shared" si="3"/>
        <v>1</v>
      </c>
    </row>
    <row r="40" spans="2:13" x14ac:dyDescent="0.25">
      <c r="B40" s="3">
        <f t="shared" si="9"/>
        <v>29</v>
      </c>
      <c r="C40" s="12">
        <f t="shared" si="10"/>
        <v>59</v>
      </c>
      <c r="D40" s="19">
        <f t="shared" si="0"/>
        <v>0.42434636230138412</v>
      </c>
      <c r="E40" s="20">
        <f t="shared" si="1"/>
        <v>953875.56805276452</v>
      </c>
      <c r="F40" s="20">
        <f t="shared" si="4"/>
        <v>4344.0447244690731</v>
      </c>
      <c r="G40" s="19">
        <f t="shared" si="5"/>
        <v>4.5540999999999776E-3</v>
      </c>
      <c r="H40" s="19">
        <f t="shared" si="6"/>
        <v>4.3748855415633491E-3</v>
      </c>
      <c r="I40" s="19">
        <f t="shared" si="7"/>
        <v>0.99544589999999999</v>
      </c>
      <c r="J40" s="19">
        <f t="shared" si="8"/>
        <v>0.96064766728077366</v>
      </c>
      <c r="L40" s="12">
        <f t="shared" si="2"/>
        <v>1</v>
      </c>
      <c r="M40" s="12">
        <f t="shared" si="3"/>
        <v>1</v>
      </c>
    </row>
    <row r="41" spans="2:13" x14ac:dyDescent="0.25">
      <c r="B41" s="3">
        <f t="shared" si="9"/>
        <v>30</v>
      </c>
      <c r="C41" s="12">
        <f t="shared" si="10"/>
        <v>60</v>
      </c>
      <c r="D41" s="19">
        <f t="shared" si="0"/>
        <v>0.41198675951590691</v>
      </c>
      <c r="E41" s="20">
        <f t="shared" si="1"/>
        <v>949531.52332829544</v>
      </c>
      <c r="F41" s="20">
        <f t="shared" si="4"/>
        <v>4779.1820632159943</v>
      </c>
      <c r="G41" s="19">
        <f t="shared" si="5"/>
        <v>5.0332000000000189E-3</v>
      </c>
      <c r="H41" s="19">
        <f t="shared" si="6"/>
        <v>4.8131121650498111E-3</v>
      </c>
      <c r="I41" s="19">
        <f t="shared" si="7"/>
        <v>0.99496679999999993</v>
      </c>
      <c r="J41" s="19">
        <f t="shared" si="8"/>
        <v>0.95627278173921026</v>
      </c>
      <c r="L41" s="12">
        <f t="shared" si="2"/>
        <v>1</v>
      </c>
      <c r="M41" s="12">
        <f t="shared" si="3"/>
        <v>1</v>
      </c>
    </row>
    <row r="42" spans="2:13" x14ac:dyDescent="0.25">
      <c r="B42" s="3">
        <f t="shared" si="9"/>
        <v>31</v>
      </c>
      <c r="C42" s="12">
        <f t="shared" si="10"/>
        <v>61</v>
      </c>
      <c r="D42" s="19">
        <f t="shared" si="0"/>
        <v>0.39998714516107459</v>
      </c>
      <c r="E42" s="20">
        <f t="shared" si="1"/>
        <v>944752.34126507945</v>
      </c>
      <c r="F42" s="20">
        <f t="shared" si="4"/>
        <v>5254.9959478187375</v>
      </c>
      <c r="G42" s="19">
        <f t="shared" si="5"/>
        <v>5.5622999999999853E-3</v>
      </c>
      <c r="H42" s="19">
        <f t="shared" si="6"/>
        <v>5.2923041200723386E-3</v>
      </c>
      <c r="I42" s="19">
        <f t="shared" si="7"/>
        <v>0.99443769999999998</v>
      </c>
      <c r="J42" s="19">
        <f t="shared" si="8"/>
        <v>0.9514596695741605</v>
      </c>
      <c r="L42" s="12">
        <f t="shared" si="2"/>
        <v>1</v>
      </c>
      <c r="M42" s="12">
        <f t="shared" si="3"/>
        <v>1</v>
      </c>
    </row>
    <row r="43" spans="2:13" x14ac:dyDescent="0.25">
      <c r="B43" s="3">
        <f t="shared" si="9"/>
        <v>32</v>
      </c>
      <c r="C43" s="12">
        <f t="shared" si="10"/>
        <v>62</v>
      </c>
      <c r="D43" s="19">
        <f t="shared" ref="D43:D74" si="11">(1+i)^-$B43</f>
        <v>0.38833703413696569</v>
      </c>
      <c r="E43" s="20">
        <f t="shared" ref="E43:E74" si="12">IF($C43&lt;=ω,INDEX(Overlevingstafels,$C43+1,IF(geslacht="man",2,3)),0)</f>
        <v>939497.34531726071</v>
      </c>
      <c r="F43" s="20">
        <f t="shared" si="4"/>
        <v>5764.8496606012341</v>
      </c>
      <c r="G43" s="19">
        <f t="shared" si="5"/>
        <v>6.1360999999999898E-3</v>
      </c>
      <c r="H43" s="19">
        <f t="shared" si="6"/>
        <v>5.8057775711628208E-3</v>
      </c>
      <c r="I43" s="19">
        <f t="shared" si="7"/>
        <v>0.99386390000000002</v>
      </c>
      <c r="J43" s="19">
        <f t="shared" si="8"/>
        <v>0.94616736545408808</v>
      </c>
      <c r="L43" s="12">
        <f t="shared" ref="L43:L74" si="13">IF(B43&lt;n,1,0)</f>
        <v>1</v>
      </c>
      <c r="M43" s="12">
        <f t="shared" ref="M43:M74" si="14">IF(C43&lt;=ω,1,0)</f>
        <v>1</v>
      </c>
    </row>
    <row r="44" spans="2:13" x14ac:dyDescent="0.25">
      <c r="B44" s="3">
        <f t="shared" si="9"/>
        <v>33</v>
      </c>
      <c r="C44" s="12">
        <f t="shared" si="10"/>
        <v>63</v>
      </c>
      <c r="D44" s="19">
        <f t="shared" si="11"/>
        <v>0.37702624673491814</v>
      </c>
      <c r="E44" s="20">
        <f t="shared" si="12"/>
        <v>933732.49565665948</v>
      </c>
      <c r="F44" s="20">
        <f t="shared" si="4"/>
        <v>6276.7365823031869</v>
      </c>
      <c r="G44" s="19">
        <f t="shared" si="5"/>
        <v>6.7221999999999898E-3</v>
      </c>
      <c r="H44" s="19">
        <f t="shared" si="6"/>
        <v>6.3212986660665911E-3</v>
      </c>
      <c r="I44" s="19">
        <f t="shared" si="7"/>
        <v>0.99327779999999999</v>
      </c>
      <c r="J44" s="19">
        <f t="shared" si="8"/>
        <v>0.94036158788292534</v>
      </c>
      <c r="L44" s="12">
        <f t="shared" si="13"/>
        <v>1</v>
      </c>
      <c r="M44" s="12">
        <f t="shared" si="14"/>
        <v>1</v>
      </c>
    </row>
    <row r="45" spans="2:13" x14ac:dyDescent="0.25">
      <c r="B45" s="3">
        <f t="shared" si="9"/>
        <v>34</v>
      </c>
      <c r="C45" s="12">
        <f t="shared" si="10"/>
        <v>64</v>
      </c>
      <c r="D45" s="19">
        <f t="shared" si="11"/>
        <v>0.36604489974263904</v>
      </c>
      <c r="E45" s="20">
        <f t="shared" si="12"/>
        <v>927455.75907435629</v>
      </c>
      <c r="F45" s="20">
        <f t="shared" si="4"/>
        <v>6796.8595303763868</v>
      </c>
      <c r="G45" s="19">
        <f t="shared" si="5"/>
        <v>7.3284999999999644E-3</v>
      </c>
      <c r="H45" s="19">
        <f t="shared" si="6"/>
        <v>6.8451142595257154E-3</v>
      </c>
      <c r="I45" s="19">
        <f t="shared" si="7"/>
        <v>0.99267150000000004</v>
      </c>
      <c r="J45" s="19">
        <f t="shared" si="8"/>
        <v>0.93404028921685867</v>
      </c>
      <c r="L45" s="12">
        <f t="shared" si="13"/>
        <v>1</v>
      </c>
      <c r="M45" s="12">
        <f t="shared" si="14"/>
        <v>1</v>
      </c>
    </row>
    <row r="46" spans="2:13" x14ac:dyDescent="0.25">
      <c r="B46" s="3">
        <f t="shared" si="9"/>
        <v>35</v>
      </c>
      <c r="C46" s="12">
        <f t="shared" si="10"/>
        <v>65</v>
      </c>
      <c r="D46" s="19">
        <f t="shared" si="11"/>
        <v>0.35538339780838735</v>
      </c>
      <c r="E46" s="20">
        <f t="shared" si="12"/>
        <v>920658.8995439799</v>
      </c>
      <c r="F46" s="20">
        <f t="shared" si="4"/>
        <v>7311.5047166184522</v>
      </c>
      <c r="G46" s="19">
        <f t="shared" si="5"/>
        <v>7.9415999999999792E-3</v>
      </c>
      <c r="H46" s="19">
        <f t="shared" si="6"/>
        <v>7.3634132014411373E-3</v>
      </c>
      <c r="I46" s="19">
        <f t="shared" si="7"/>
        <v>0.99205840000000001</v>
      </c>
      <c r="J46" s="19">
        <f t="shared" si="8"/>
        <v>0.92719517495733295</v>
      </c>
      <c r="L46" s="12">
        <f t="shared" si="13"/>
        <v>1</v>
      </c>
      <c r="M46" s="12">
        <f t="shared" si="14"/>
        <v>1</v>
      </c>
    </row>
    <row r="47" spans="2:13" x14ac:dyDescent="0.25">
      <c r="B47" s="3">
        <f t="shared" si="9"/>
        <v>36</v>
      </c>
      <c r="C47" s="12">
        <f t="shared" si="10"/>
        <v>66</v>
      </c>
      <c r="D47" s="19">
        <f t="shared" si="11"/>
        <v>0.34503242505668674</v>
      </c>
      <c r="E47" s="20">
        <f t="shared" si="12"/>
        <v>913347.39482736145</v>
      </c>
      <c r="F47" s="20">
        <f t="shared" si="4"/>
        <v>7870.5885054458631</v>
      </c>
      <c r="G47" s="19">
        <f t="shared" si="5"/>
        <v>8.6173000000000447E-3</v>
      </c>
      <c r="H47" s="19">
        <f t="shared" si="6"/>
        <v>7.926466240579088E-3</v>
      </c>
      <c r="I47" s="19">
        <f t="shared" si="7"/>
        <v>0.99138269999999995</v>
      </c>
      <c r="J47" s="19">
        <f t="shared" si="8"/>
        <v>0.91983176175589187</v>
      </c>
      <c r="L47" s="12">
        <f t="shared" si="13"/>
        <v>1</v>
      </c>
      <c r="M47" s="12">
        <f t="shared" si="14"/>
        <v>1</v>
      </c>
    </row>
    <row r="48" spans="2:13" x14ac:dyDescent="0.25">
      <c r="B48" s="3">
        <f t="shared" si="9"/>
        <v>37</v>
      </c>
      <c r="C48" s="12">
        <f t="shared" si="10"/>
        <v>67</v>
      </c>
      <c r="D48" s="19">
        <f t="shared" si="11"/>
        <v>0.33498293694823961</v>
      </c>
      <c r="E48" s="20">
        <f t="shared" si="12"/>
        <v>905476.80632191559</v>
      </c>
      <c r="F48" s="20">
        <f t="shared" si="4"/>
        <v>8454.7085836696206</v>
      </c>
      <c r="G48" s="19">
        <f t="shared" si="5"/>
        <v>9.337299999999998E-3</v>
      </c>
      <c r="H48" s="19">
        <f t="shared" si="6"/>
        <v>8.5147333158151275E-3</v>
      </c>
      <c r="I48" s="19">
        <f t="shared" si="7"/>
        <v>0.99066270000000001</v>
      </c>
      <c r="J48" s="19">
        <f t="shared" si="8"/>
        <v>0.91190529551531274</v>
      </c>
      <c r="L48" s="12">
        <f t="shared" si="13"/>
        <v>1</v>
      </c>
      <c r="M48" s="12">
        <f t="shared" si="14"/>
        <v>1</v>
      </c>
    </row>
    <row r="49" spans="2:13" x14ac:dyDescent="0.25">
      <c r="B49" s="3">
        <f t="shared" si="9"/>
        <v>38</v>
      </c>
      <c r="C49" s="12">
        <f t="shared" si="10"/>
        <v>68</v>
      </c>
      <c r="D49" s="19">
        <f t="shared" si="11"/>
        <v>0.3252261523769317</v>
      </c>
      <c r="E49" s="20">
        <f t="shared" si="12"/>
        <v>897022.09773824597</v>
      </c>
      <c r="F49" s="20">
        <f t="shared" si="4"/>
        <v>9124.0602671445813</v>
      </c>
      <c r="G49" s="19">
        <f t="shared" si="5"/>
        <v>1.0171500000000014E-2</v>
      </c>
      <c r="H49" s="19">
        <f t="shared" si="6"/>
        <v>9.1888371034122025E-3</v>
      </c>
      <c r="I49" s="19">
        <f t="shared" si="7"/>
        <v>0.9898285</v>
      </c>
      <c r="J49" s="19">
        <f t="shared" si="8"/>
        <v>0.90339056219949765</v>
      </c>
      <c r="L49" s="12">
        <f t="shared" si="13"/>
        <v>1</v>
      </c>
      <c r="M49" s="12">
        <f t="shared" si="14"/>
        <v>1</v>
      </c>
    </row>
    <row r="50" spans="2:13" x14ac:dyDescent="0.25">
      <c r="B50" s="3">
        <f t="shared" si="9"/>
        <v>39</v>
      </c>
      <c r="C50" s="12">
        <f t="shared" si="10"/>
        <v>69</v>
      </c>
      <c r="D50" s="19">
        <f t="shared" si="11"/>
        <v>0.31575354599702099</v>
      </c>
      <c r="E50" s="20">
        <f t="shared" si="12"/>
        <v>887898.03747110139</v>
      </c>
      <c r="F50" s="20">
        <f t="shared" si="4"/>
        <v>9874.0477053048089</v>
      </c>
      <c r="G50" s="19">
        <f t="shared" si="5"/>
        <v>1.1120699999999923E-2</v>
      </c>
      <c r="H50" s="19">
        <f t="shared" si="6"/>
        <v>9.9441491242759691E-3</v>
      </c>
      <c r="I50" s="19">
        <f t="shared" si="7"/>
        <v>0.98887930000000013</v>
      </c>
      <c r="J50" s="19">
        <f t="shared" si="8"/>
        <v>0.89420172509608542</v>
      </c>
      <c r="L50" s="12">
        <f t="shared" si="13"/>
        <v>1</v>
      </c>
      <c r="M50" s="12">
        <f t="shared" si="14"/>
        <v>1</v>
      </c>
    </row>
    <row r="51" spans="2:13" x14ac:dyDescent="0.25">
      <c r="B51" s="3">
        <f t="shared" si="9"/>
        <v>40</v>
      </c>
      <c r="C51" s="12">
        <f t="shared" si="10"/>
        <v>70</v>
      </c>
      <c r="D51" s="19">
        <f t="shared" si="11"/>
        <v>0.30655684077380685</v>
      </c>
      <c r="E51" s="20">
        <f t="shared" si="12"/>
        <v>878023.98976579658</v>
      </c>
      <c r="F51" s="20">
        <f t="shared" si="4"/>
        <v>10711.190255950904</v>
      </c>
      <c r="G51" s="19">
        <f t="shared" si="5"/>
        <v>1.2199199999999997E-2</v>
      </c>
      <c r="H51" s="19">
        <f t="shared" si="6"/>
        <v>1.0787235020795295E-2</v>
      </c>
      <c r="I51" s="19">
        <f t="shared" si="7"/>
        <v>0.98780080000000003</v>
      </c>
      <c r="J51" s="19">
        <f t="shared" si="8"/>
        <v>0.88425757597180943</v>
      </c>
      <c r="L51" s="12">
        <f t="shared" si="13"/>
        <v>0</v>
      </c>
      <c r="M51" s="12">
        <f t="shared" si="14"/>
        <v>1</v>
      </c>
    </row>
    <row r="52" spans="2:13" x14ac:dyDescent="0.25">
      <c r="B52" s="3">
        <f t="shared" si="9"/>
        <v>41</v>
      </c>
      <c r="C52" s="12">
        <f t="shared" si="10"/>
        <v>71</v>
      </c>
      <c r="D52" s="19">
        <f t="shared" si="11"/>
        <v>0.29762800075126877</v>
      </c>
      <c r="E52" s="20">
        <f t="shared" si="12"/>
        <v>867312.79950984567</v>
      </c>
      <c r="F52" s="20">
        <f t="shared" si="4"/>
        <v>11660.76039556996</v>
      </c>
      <c r="G52" s="19">
        <f t="shared" si="5"/>
        <v>1.3444699999999928E-2</v>
      </c>
      <c r="H52" s="19">
        <f t="shared" si="6"/>
        <v>1.1743546692984037E-2</v>
      </c>
      <c r="I52" s="19">
        <f t="shared" si="7"/>
        <v>0.98655530000000002</v>
      </c>
      <c r="J52" s="19">
        <f t="shared" si="8"/>
        <v>0.87347034095101417</v>
      </c>
      <c r="L52" s="12">
        <f t="shared" si="13"/>
        <v>0</v>
      </c>
      <c r="M52" s="12">
        <f t="shared" si="14"/>
        <v>1</v>
      </c>
    </row>
    <row r="53" spans="2:13" x14ac:dyDescent="0.25">
      <c r="B53" s="3">
        <f t="shared" si="9"/>
        <v>42</v>
      </c>
      <c r="C53" s="12">
        <f t="shared" si="10"/>
        <v>72</v>
      </c>
      <c r="D53" s="19">
        <f t="shared" si="11"/>
        <v>0.28895922403035801</v>
      </c>
      <c r="E53" s="20">
        <f t="shared" si="12"/>
        <v>855652.03911427571</v>
      </c>
      <c r="F53" s="20">
        <f t="shared" si="4"/>
        <v>12780.617812638171</v>
      </c>
      <c r="G53" s="19">
        <f t="shared" si="5"/>
        <v>1.4936699999999964E-2</v>
      </c>
      <c r="H53" s="19">
        <f t="shared" si="6"/>
        <v>1.2871354607793888E-2</v>
      </c>
      <c r="I53" s="19">
        <f t="shared" si="7"/>
        <v>0.98506330000000009</v>
      </c>
      <c r="J53" s="19">
        <f t="shared" si="8"/>
        <v>0.86172679425803012</v>
      </c>
      <c r="L53" s="12">
        <f t="shared" si="13"/>
        <v>0</v>
      </c>
      <c r="M53" s="12">
        <f t="shared" si="14"/>
        <v>1</v>
      </c>
    </row>
    <row r="54" spans="2:13" x14ac:dyDescent="0.25">
      <c r="B54" s="3">
        <f t="shared" si="9"/>
        <v>43</v>
      </c>
      <c r="C54" s="12">
        <f t="shared" si="10"/>
        <v>73</v>
      </c>
      <c r="D54" s="19">
        <f t="shared" si="11"/>
        <v>0.28054293595180391</v>
      </c>
      <c r="E54" s="20">
        <f t="shared" si="12"/>
        <v>842871.42130163754</v>
      </c>
      <c r="F54" s="20">
        <f t="shared" si="4"/>
        <v>14002.791496368358</v>
      </c>
      <c r="G54" s="19">
        <f t="shared" si="5"/>
        <v>1.6613199999999991E-2</v>
      </c>
      <c r="H54" s="19">
        <f t="shared" si="6"/>
        <v>1.4102205189997297E-2</v>
      </c>
      <c r="I54" s="19">
        <f t="shared" si="7"/>
        <v>0.98338680000000001</v>
      </c>
      <c r="J54" s="19">
        <f t="shared" si="8"/>
        <v>0.84885543965023624</v>
      </c>
      <c r="L54" s="12">
        <f t="shared" si="13"/>
        <v>0</v>
      </c>
      <c r="M54" s="12">
        <f t="shared" si="14"/>
        <v>1</v>
      </c>
    </row>
    <row r="55" spans="2:13" x14ac:dyDescent="0.25">
      <c r="B55" s="3">
        <f t="shared" si="9"/>
        <v>44</v>
      </c>
      <c r="C55" s="12">
        <f t="shared" si="10"/>
        <v>74</v>
      </c>
      <c r="D55" s="19">
        <f t="shared" si="11"/>
        <v>0.27237178247747956</v>
      </c>
      <c r="E55" s="20">
        <f t="shared" si="12"/>
        <v>828868.62980526919</v>
      </c>
      <c r="F55" s="20">
        <f t="shared" si="4"/>
        <v>15387.03435684205</v>
      </c>
      <c r="G55" s="19">
        <f t="shared" si="5"/>
        <v>1.8563900000000015E-2</v>
      </c>
      <c r="H55" s="19">
        <f t="shared" si="6"/>
        <v>1.5496275569196444E-2</v>
      </c>
      <c r="I55" s="19">
        <f t="shared" si="7"/>
        <v>0.98143610000000003</v>
      </c>
      <c r="J55" s="19">
        <f t="shared" si="8"/>
        <v>0.83475323446023897</v>
      </c>
      <c r="L55" s="12">
        <f t="shared" si="13"/>
        <v>0</v>
      </c>
      <c r="M55" s="12">
        <f t="shared" si="14"/>
        <v>1</v>
      </c>
    </row>
    <row r="56" spans="2:13" x14ac:dyDescent="0.25">
      <c r="B56" s="3">
        <f t="shared" si="9"/>
        <v>45</v>
      </c>
      <c r="C56" s="12">
        <f t="shared" si="10"/>
        <v>75</v>
      </c>
      <c r="D56" s="19">
        <f t="shared" si="11"/>
        <v>0.26443862376454325</v>
      </c>
      <c r="E56" s="20">
        <f t="shared" si="12"/>
        <v>813481.59544842714</v>
      </c>
      <c r="F56" s="20">
        <f t="shared" si="4"/>
        <v>16841.102729771053</v>
      </c>
      <c r="G56" s="19">
        <f t="shared" si="5"/>
        <v>2.0702499999999988E-2</v>
      </c>
      <c r="H56" s="19">
        <f t="shared" si="6"/>
        <v>1.6960667191441799E-2</v>
      </c>
      <c r="I56" s="19">
        <f t="shared" si="7"/>
        <v>0.97929750000000004</v>
      </c>
      <c r="J56" s="19">
        <f t="shared" si="8"/>
        <v>0.81925695889104255</v>
      </c>
      <c r="L56" s="12">
        <f t="shared" si="13"/>
        <v>0</v>
      </c>
      <c r="M56" s="12">
        <f t="shared" si="14"/>
        <v>1</v>
      </c>
    </row>
    <row r="57" spans="2:13" x14ac:dyDescent="0.25">
      <c r="B57" s="3">
        <f t="shared" si="9"/>
        <v>46</v>
      </c>
      <c r="C57" s="12">
        <f t="shared" si="10"/>
        <v>76</v>
      </c>
      <c r="D57" s="19">
        <f t="shared" si="11"/>
        <v>0.25673652792674101</v>
      </c>
      <c r="E57" s="20">
        <f t="shared" si="12"/>
        <v>796640.49271865608</v>
      </c>
      <c r="F57" s="20">
        <f t="shared" si="4"/>
        <v>18485.803641388542</v>
      </c>
      <c r="G57" s="19">
        <f t="shared" si="5"/>
        <v>2.3204699999999929E-2</v>
      </c>
      <c r="H57" s="19">
        <f t="shared" si="6"/>
        <v>1.8617044760001668E-2</v>
      </c>
      <c r="I57" s="19">
        <f t="shared" si="7"/>
        <v>0.97679530000000003</v>
      </c>
      <c r="J57" s="19">
        <f t="shared" si="8"/>
        <v>0.80229629169960071</v>
      </c>
      <c r="L57" s="12">
        <f t="shared" si="13"/>
        <v>0</v>
      </c>
      <c r="M57" s="12">
        <f t="shared" si="14"/>
        <v>1</v>
      </c>
    </row>
    <row r="58" spans="2:13" x14ac:dyDescent="0.25">
      <c r="B58" s="3">
        <f t="shared" si="9"/>
        <v>47</v>
      </c>
      <c r="C58" s="12">
        <f t="shared" si="10"/>
        <v>77</v>
      </c>
      <c r="D58" s="19">
        <f t="shared" si="11"/>
        <v>0.24925876497741845</v>
      </c>
      <c r="E58" s="20">
        <f t="shared" si="12"/>
        <v>778154.68907726754</v>
      </c>
      <c r="F58" s="20">
        <f t="shared" si="4"/>
        <v>20212.723679719842</v>
      </c>
      <c r="G58" s="19">
        <f t="shared" si="5"/>
        <v>2.5975200000000004E-2</v>
      </c>
      <c r="H58" s="19">
        <f t="shared" si="6"/>
        <v>2.0356225175105474E-2</v>
      </c>
      <c r="I58" s="19">
        <f t="shared" si="7"/>
        <v>0.97402480000000002</v>
      </c>
      <c r="J58" s="19">
        <f t="shared" si="8"/>
        <v>0.78367924693959901</v>
      </c>
      <c r="L58" s="12">
        <f t="shared" si="13"/>
        <v>0</v>
      </c>
      <c r="M58" s="12">
        <f t="shared" si="14"/>
        <v>1</v>
      </c>
    </row>
    <row r="59" spans="2:13" x14ac:dyDescent="0.25">
      <c r="B59" s="3">
        <f t="shared" si="9"/>
        <v>48</v>
      </c>
      <c r="C59" s="12">
        <f t="shared" si="10"/>
        <v>78</v>
      </c>
      <c r="D59" s="19">
        <f t="shared" si="11"/>
        <v>0.24199880094894996</v>
      </c>
      <c r="E59" s="20">
        <f t="shared" si="12"/>
        <v>757941.9653975477</v>
      </c>
      <c r="F59" s="20">
        <f t="shared" si="4"/>
        <v>22133.951832914958</v>
      </c>
      <c r="G59" s="19">
        <f t="shared" si="5"/>
        <v>2.9202699999999988E-2</v>
      </c>
      <c r="H59" s="19">
        <f t="shared" si="6"/>
        <v>2.2291093207681967E-2</v>
      </c>
      <c r="I59" s="19">
        <f t="shared" si="7"/>
        <v>0.97079729999999997</v>
      </c>
      <c r="J59" s="19">
        <f t="shared" si="8"/>
        <v>0.76332302176449351</v>
      </c>
      <c r="L59" s="12">
        <f t="shared" si="13"/>
        <v>0</v>
      </c>
      <c r="M59" s="12">
        <f t="shared" si="14"/>
        <v>1</v>
      </c>
    </row>
    <row r="60" spans="2:13" x14ac:dyDescent="0.25">
      <c r="B60" s="3">
        <f t="shared" si="9"/>
        <v>49</v>
      </c>
      <c r="C60" s="12">
        <f t="shared" si="10"/>
        <v>79</v>
      </c>
      <c r="D60" s="19">
        <f t="shared" si="11"/>
        <v>0.2349502921834466</v>
      </c>
      <c r="E60" s="20">
        <f t="shared" si="12"/>
        <v>735808.01356463274</v>
      </c>
      <c r="F60" s="20">
        <f t="shared" si="4"/>
        <v>24263.342828095192</v>
      </c>
      <c r="G60" s="19">
        <f t="shared" si="5"/>
        <v>3.2975100000000097E-2</v>
      </c>
      <c r="H60" s="19">
        <f t="shared" si="6"/>
        <v>2.443560194735379E-2</v>
      </c>
      <c r="I60" s="19">
        <f t="shared" si="7"/>
        <v>0.96702489999999985</v>
      </c>
      <c r="J60" s="19">
        <f t="shared" si="8"/>
        <v>0.74103192855681155</v>
      </c>
      <c r="K60" s="13"/>
      <c r="L60" s="12">
        <f t="shared" si="13"/>
        <v>0</v>
      </c>
      <c r="M60" s="12">
        <f t="shared" si="14"/>
        <v>1</v>
      </c>
    </row>
    <row r="61" spans="2:13" x14ac:dyDescent="0.25">
      <c r="B61" s="3">
        <f t="shared" si="9"/>
        <v>50</v>
      </c>
      <c r="C61" s="12">
        <f t="shared" si="10"/>
        <v>80</v>
      </c>
      <c r="D61" s="19">
        <f t="shared" si="11"/>
        <v>0.22810707978975397</v>
      </c>
      <c r="E61" s="20">
        <f t="shared" si="12"/>
        <v>711544.67073653755</v>
      </c>
      <c r="F61" s="20">
        <f t="shared" si="4"/>
        <v>26587.080085471971</v>
      </c>
      <c r="G61" s="19">
        <f t="shared" si="5"/>
        <v>3.7365300000000032E-2</v>
      </c>
      <c r="H61" s="19">
        <f t="shared" si="6"/>
        <v>2.6775836722660398E-2</v>
      </c>
      <c r="I61" s="19">
        <f t="shared" si="7"/>
        <v>0.96263469999999995</v>
      </c>
      <c r="J61" s="19">
        <f t="shared" si="8"/>
        <v>0.71659632660945782</v>
      </c>
      <c r="L61" s="12">
        <f t="shared" si="13"/>
        <v>0</v>
      </c>
      <c r="M61" s="12">
        <f t="shared" si="14"/>
        <v>1</v>
      </c>
    </row>
    <row r="62" spans="2:13" x14ac:dyDescent="0.25">
      <c r="B62" s="3">
        <f t="shared" si="9"/>
        <v>51</v>
      </c>
      <c r="C62" s="12">
        <f t="shared" si="10"/>
        <v>81</v>
      </c>
      <c r="D62" s="19">
        <f t="shared" si="11"/>
        <v>0.22146318426189707</v>
      </c>
      <c r="E62" s="20">
        <f t="shared" si="12"/>
        <v>684957.59065106558</v>
      </c>
      <c r="F62" s="20">
        <f t="shared" si="4"/>
        <v>29139.671308754827</v>
      </c>
      <c r="G62" s="19">
        <f t="shared" si="5"/>
        <v>4.2542299999999998E-2</v>
      </c>
      <c r="H62" s="19">
        <f t="shared" si="6"/>
        <v>2.93465502269111E-2</v>
      </c>
      <c r="I62" s="19">
        <f t="shared" si="7"/>
        <v>0.95745769999999997</v>
      </c>
      <c r="J62" s="19">
        <f t="shared" si="8"/>
        <v>0.68982048988679745</v>
      </c>
      <c r="L62" s="12">
        <f t="shared" si="13"/>
        <v>0</v>
      </c>
      <c r="M62" s="12">
        <f t="shared" si="14"/>
        <v>1</v>
      </c>
    </row>
    <row r="63" spans="2:13" x14ac:dyDescent="0.25">
      <c r="B63" s="3">
        <f t="shared" si="9"/>
        <v>52</v>
      </c>
      <c r="C63" s="12">
        <f t="shared" si="10"/>
        <v>82</v>
      </c>
      <c r="D63" s="19">
        <f t="shared" si="11"/>
        <v>0.215012800254269</v>
      </c>
      <c r="E63" s="20">
        <f t="shared" si="12"/>
        <v>655817.91934231075</v>
      </c>
      <c r="F63" s="20">
        <f t="shared" si="4"/>
        <v>32018.670367089915</v>
      </c>
      <c r="G63" s="19">
        <f t="shared" si="5"/>
        <v>4.8822499999999922E-2</v>
      </c>
      <c r="H63" s="19">
        <f t="shared" si="6"/>
        <v>3.2245988919044746E-2</v>
      </c>
      <c r="I63" s="19">
        <f t="shared" si="7"/>
        <v>0.95117750000000012</v>
      </c>
      <c r="J63" s="19">
        <f t="shared" si="8"/>
        <v>0.66047393965988632</v>
      </c>
      <c r="L63" s="12">
        <f t="shared" si="13"/>
        <v>0</v>
      </c>
      <c r="M63" s="12">
        <f t="shared" si="14"/>
        <v>1</v>
      </c>
    </row>
    <row r="64" spans="2:13" x14ac:dyDescent="0.25">
      <c r="B64" s="3">
        <f t="shared" si="9"/>
        <v>53</v>
      </c>
      <c r="C64" s="12">
        <f t="shared" si="10"/>
        <v>83</v>
      </c>
      <c r="D64" s="19">
        <f t="shared" si="11"/>
        <v>0.20875029150899907</v>
      </c>
      <c r="E64" s="20">
        <f t="shared" si="12"/>
        <v>623799.24897522083</v>
      </c>
      <c r="F64" s="20">
        <f t="shared" si="4"/>
        <v>35059.014910604921</v>
      </c>
      <c r="G64" s="19">
        <f t="shared" si="5"/>
        <v>5.6202399999999951E-2</v>
      </c>
      <c r="H64" s="19">
        <f t="shared" si="6"/>
        <v>3.530791857871704E-2</v>
      </c>
      <c r="I64" s="19">
        <f t="shared" si="7"/>
        <v>0.94379760000000001</v>
      </c>
      <c r="J64" s="19">
        <f t="shared" si="8"/>
        <v>0.62822795074084159</v>
      </c>
      <c r="L64" s="12">
        <f t="shared" si="13"/>
        <v>0</v>
      </c>
      <c r="M64" s="12">
        <f t="shared" si="14"/>
        <v>1</v>
      </c>
    </row>
    <row r="65" spans="2:13" x14ac:dyDescent="0.25">
      <c r="B65" s="3">
        <f t="shared" si="9"/>
        <v>54</v>
      </c>
      <c r="C65" s="12">
        <f t="shared" si="10"/>
        <v>84</v>
      </c>
      <c r="D65" s="19">
        <f t="shared" si="11"/>
        <v>0.20267018593106703</v>
      </c>
      <c r="E65" s="20">
        <f t="shared" si="12"/>
        <v>588740.23406461591</v>
      </c>
      <c r="F65" s="20">
        <f t="shared" si="4"/>
        <v>38167.381760151591</v>
      </c>
      <c r="G65" s="19">
        <f t="shared" si="5"/>
        <v>6.4828900000000023E-2</v>
      </c>
      <c r="H65" s="19">
        <f t="shared" si="6"/>
        <v>3.8438353473035168E-2</v>
      </c>
      <c r="I65" s="19">
        <f t="shared" si="7"/>
        <v>0.93517110000000003</v>
      </c>
      <c r="J65" s="19">
        <f t="shared" si="8"/>
        <v>0.59292003216212452</v>
      </c>
      <c r="L65" s="12">
        <f t="shared" si="13"/>
        <v>0</v>
      </c>
      <c r="M65" s="12">
        <f t="shared" si="14"/>
        <v>1</v>
      </c>
    </row>
    <row r="66" spans="2:13" x14ac:dyDescent="0.25">
      <c r="B66" s="3">
        <f t="shared" si="9"/>
        <v>55</v>
      </c>
      <c r="C66" s="12">
        <f t="shared" si="10"/>
        <v>85</v>
      </c>
      <c r="D66" s="19">
        <f t="shared" si="11"/>
        <v>0.19676717080686118</v>
      </c>
      <c r="E66" s="20">
        <f t="shared" si="12"/>
        <v>550572.85230446432</v>
      </c>
      <c r="F66" s="20">
        <f t="shared" si="4"/>
        <v>41182.794295088737</v>
      </c>
      <c r="G66" s="19">
        <f t="shared" si="5"/>
        <v>7.4799900000000072E-2</v>
      </c>
      <c r="H66" s="19">
        <f t="shared" si="6"/>
        <v>4.1475174117776049E-2</v>
      </c>
      <c r="I66" s="19">
        <f t="shared" si="7"/>
        <v>0.92520009999999997</v>
      </c>
      <c r="J66" s="19">
        <f t="shared" si="8"/>
        <v>0.55448167868908937</v>
      </c>
      <c r="L66" s="12">
        <f t="shared" si="13"/>
        <v>0</v>
      </c>
      <c r="M66" s="12">
        <f t="shared" si="14"/>
        <v>1</v>
      </c>
    </row>
    <row r="67" spans="2:13" x14ac:dyDescent="0.25">
      <c r="B67" s="3">
        <f t="shared" si="9"/>
        <v>56</v>
      </c>
      <c r="C67" s="12">
        <f t="shared" si="10"/>
        <v>86</v>
      </c>
      <c r="D67" s="19">
        <f t="shared" si="11"/>
        <v>0.19103608816200118</v>
      </c>
      <c r="E67" s="20">
        <f t="shared" si="12"/>
        <v>509390.05800937559</v>
      </c>
      <c r="F67" s="20">
        <f t="shared" si="4"/>
        <v>44030.963468249247</v>
      </c>
      <c r="G67" s="19">
        <f t="shared" si="5"/>
        <v>8.6438600000000074E-2</v>
      </c>
      <c r="H67" s="19">
        <f t="shared" si="6"/>
        <v>4.4343564046037953E-2</v>
      </c>
      <c r="I67" s="19">
        <f t="shared" si="7"/>
        <v>0.91356139999999997</v>
      </c>
      <c r="J67" s="19">
        <f t="shared" si="8"/>
        <v>0.51300650457131325</v>
      </c>
      <c r="L67" s="12">
        <f t="shared" si="13"/>
        <v>0</v>
      </c>
      <c r="M67" s="12">
        <f t="shared" si="14"/>
        <v>1</v>
      </c>
    </row>
    <row r="68" spans="2:13" x14ac:dyDescent="0.25">
      <c r="B68" s="3">
        <f t="shared" si="9"/>
        <v>57</v>
      </c>
      <c r="C68" s="12">
        <f t="shared" si="10"/>
        <v>87</v>
      </c>
      <c r="D68" s="19">
        <f t="shared" si="11"/>
        <v>0.18547193025437006</v>
      </c>
      <c r="E68" s="20">
        <f t="shared" si="12"/>
        <v>465359.09454112634</v>
      </c>
      <c r="F68" s="20">
        <f t="shared" si="4"/>
        <v>46202.572734692832</v>
      </c>
      <c r="G68" s="19">
        <f t="shared" si="5"/>
        <v>9.9283700000000016E-2</v>
      </c>
      <c r="H68" s="19">
        <f t="shared" si="6"/>
        <v>4.6530590788229284E-2</v>
      </c>
      <c r="I68" s="19">
        <f t="shared" si="7"/>
        <v>0.90071630000000003</v>
      </c>
      <c r="J68" s="19">
        <f t="shared" si="8"/>
        <v>0.46866294052527535</v>
      </c>
      <c r="L68" s="12">
        <f t="shared" si="13"/>
        <v>0</v>
      </c>
      <c r="M68" s="12">
        <f t="shared" si="14"/>
        <v>1</v>
      </c>
    </row>
    <row r="69" spans="2:13" x14ac:dyDescent="0.25">
      <c r="B69" s="3">
        <f t="shared" si="9"/>
        <v>58</v>
      </c>
      <c r="C69" s="12">
        <f t="shared" si="10"/>
        <v>88</v>
      </c>
      <c r="D69" s="19">
        <f t="shared" si="11"/>
        <v>0.18006983519841754</v>
      </c>
      <c r="E69" s="20">
        <f t="shared" si="12"/>
        <v>419156.52180643351</v>
      </c>
      <c r="F69" s="20">
        <f t="shared" si="4"/>
        <v>47852.878565074934</v>
      </c>
      <c r="G69" s="19">
        <f t="shared" si="5"/>
        <v>0.11416469999999999</v>
      </c>
      <c r="H69" s="19">
        <f t="shared" si="6"/>
        <v>4.8192613068024935E-2</v>
      </c>
      <c r="I69" s="19">
        <f t="shared" si="7"/>
        <v>0.88583529999999999</v>
      </c>
      <c r="J69" s="19">
        <f t="shared" si="8"/>
        <v>0.42213234973704605</v>
      </c>
      <c r="L69" s="12">
        <f t="shared" si="13"/>
        <v>0</v>
      </c>
      <c r="M69" s="12">
        <f t="shared" si="14"/>
        <v>1</v>
      </c>
    </row>
    <row r="70" spans="2:13" x14ac:dyDescent="0.25">
      <c r="B70" s="3">
        <f t="shared" si="9"/>
        <v>59</v>
      </c>
      <c r="C70" s="12">
        <f t="shared" si="10"/>
        <v>89</v>
      </c>
      <c r="D70" s="19">
        <f t="shared" si="11"/>
        <v>0.17482508271691022</v>
      </c>
      <c r="E70" s="20">
        <f t="shared" si="12"/>
        <v>371303.64324135857</v>
      </c>
      <c r="F70" s="20">
        <f t="shared" si="4"/>
        <v>48526.155829949363</v>
      </c>
      <c r="G70" s="19">
        <f t="shared" si="5"/>
        <v>0.13069129999999998</v>
      </c>
      <c r="H70" s="19">
        <f t="shared" si="6"/>
        <v>4.8870670306932033E-2</v>
      </c>
      <c r="I70" s="19">
        <f t="shared" si="7"/>
        <v>0.86930870000000005</v>
      </c>
      <c r="J70" s="19">
        <f t="shared" si="8"/>
        <v>0.37393973666902114</v>
      </c>
      <c r="L70" s="12">
        <f t="shared" si="13"/>
        <v>0</v>
      </c>
      <c r="M70" s="12">
        <f t="shared" si="14"/>
        <v>1</v>
      </c>
    </row>
    <row r="71" spans="2:13" x14ac:dyDescent="0.25">
      <c r="B71" s="3">
        <f t="shared" si="9"/>
        <v>60</v>
      </c>
      <c r="C71" s="12">
        <f t="shared" si="10"/>
        <v>90</v>
      </c>
      <c r="D71" s="19">
        <f t="shared" si="11"/>
        <v>0.1697330900164177</v>
      </c>
      <c r="E71" s="20">
        <f t="shared" si="12"/>
        <v>322777.48741140921</v>
      </c>
      <c r="F71" s="20">
        <f t="shared" si="4"/>
        <v>47985.037333293585</v>
      </c>
      <c r="G71" s="19">
        <f t="shared" si="5"/>
        <v>0.14866289999999999</v>
      </c>
      <c r="H71" s="19">
        <f t="shared" si="6"/>
        <v>4.8325710105680611E-2</v>
      </c>
      <c r="I71" s="19">
        <f t="shared" si="7"/>
        <v>0.85133710000000007</v>
      </c>
      <c r="J71" s="19">
        <f t="shared" si="8"/>
        <v>0.3250690663620891</v>
      </c>
      <c r="L71" s="12">
        <f t="shared" si="13"/>
        <v>0</v>
      </c>
      <c r="M71" s="12">
        <f t="shared" si="14"/>
        <v>1</v>
      </c>
    </row>
    <row r="72" spans="2:13" x14ac:dyDescent="0.25">
      <c r="B72" s="3">
        <f t="shared" si="9"/>
        <v>61</v>
      </c>
      <c r="C72" s="12">
        <f t="shared" si="10"/>
        <v>91</v>
      </c>
      <c r="D72" s="19">
        <f t="shared" si="11"/>
        <v>0.16478940778292983</v>
      </c>
      <c r="E72" s="20">
        <f t="shared" si="12"/>
        <v>274792.45007811562</v>
      </c>
      <c r="F72" s="20">
        <f t="shared" si="4"/>
        <v>46048.509697310248</v>
      </c>
      <c r="G72" s="19">
        <f t="shared" si="5"/>
        <v>0.16757559999999991</v>
      </c>
      <c r="H72" s="19">
        <f t="shared" si="6"/>
        <v>4.6375433970681376E-2</v>
      </c>
      <c r="I72" s="19">
        <f t="shared" si="7"/>
        <v>0.83242440000000006</v>
      </c>
      <c r="J72" s="19">
        <f t="shared" si="8"/>
        <v>0.27674335625640845</v>
      </c>
      <c r="L72" s="12">
        <f t="shared" si="13"/>
        <v>0</v>
      </c>
      <c r="M72" s="12">
        <f t="shared" si="14"/>
        <v>1</v>
      </c>
    </row>
    <row r="73" spans="2:13" x14ac:dyDescent="0.25">
      <c r="B73" s="3">
        <f t="shared" si="9"/>
        <v>62</v>
      </c>
      <c r="C73" s="12">
        <f t="shared" si="10"/>
        <v>92</v>
      </c>
      <c r="D73" s="19">
        <f t="shared" si="11"/>
        <v>0.15998971629410663</v>
      </c>
      <c r="E73" s="20">
        <f t="shared" si="12"/>
        <v>228743.94038080538</v>
      </c>
      <c r="F73" s="20">
        <f t="shared" si="4"/>
        <v>42910.350268763723</v>
      </c>
      <c r="G73" s="19">
        <f t="shared" si="5"/>
        <v>0.18759119999999993</v>
      </c>
      <c r="H73" s="19">
        <f t="shared" si="6"/>
        <v>4.3214994983086272E-2</v>
      </c>
      <c r="I73" s="19">
        <f t="shared" si="7"/>
        <v>0.81240880000000004</v>
      </c>
      <c r="J73" s="19">
        <f t="shared" si="8"/>
        <v>0.23036792228572708</v>
      </c>
      <c r="L73" s="12">
        <f t="shared" si="13"/>
        <v>0</v>
      </c>
      <c r="M73" s="12">
        <f t="shared" si="14"/>
        <v>1</v>
      </c>
    </row>
    <row r="74" spans="2:13" x14ac:dyDescent="0.25">
      <c r="B74" s="3">
        <f t="shared" si="9"/>
        <v>63</v>
      </c>
      <c r="C74" s="12">
        <f t="shared" si="10"/>
        <v>93</v>
      </c>
      <c r="D74" s="19">
        <f t="shared" si="11"/>
        <v>0.15532982164476369</v>
      </c>
      <c r="E74" s="20">
        <f t="shared" si="12"/>
        <v>185833.59011204165</v>
      </c>
      <c r="F74" s="20">
        <f t="shared" si="4"/>
        <v>39114.254046782531</v>
      </c>
      <c r="G74" s="19">
        <f t="shared" si="5"/>
        <v>0.21048000000000003</v>
      </c>
      <c r="H74" s="19">
        <f t="shared" si="6"/>
        <v>3.9391948138659844E-2</v>
      </c>
      <c r="I74" s="19">
        <f t="shared" si="7"/>
        <v>0.78952</v>
      </c>
      <c r="J74" s="19">
        <f t="shared" si="8"/>
        <v>0.18715292730264083</v>
      </c>
      <c r="L74" s="12">
        <f t="shared" si="13"/>
        <v>0</v>
      </c>
      <c r="M74" s="12">
        <f t="shared" si="14"/>
        <v>1</v>
      </c>
    </row>
    <row r="75" spans="2:13" x14ac:dyDescent="0.25">
      <c r="B75" s="3">
        <f t="shared" si="9"/>
        <v>64</v>
      </c>
      <c r="C75" s="12">
        <f t="shared" si="10"/>
        <v>94</v>
      </c>
      <c r="D75" s="19">
        <f t="shared" ref="D75:D106" si="15">(1+i)^-$B75</f>
        <v>0.15080565208229488</v>
      </c>
      <c r="E75" s="20">
        <f t="shared" ref="E75:E106" si="16">IF($C75&lt;=ω,INDEX(Overlevingstafels,$C75+1,IF(geslacht="man",2,3)),0)</f>
        <v>146719.33606525912</v>
      </c>
      <c r="F75" s="20">
        <f t="shared" si="4"/>
        <v>34161.367268887392</v>
      </c>
      <c r="G75" s="19">
        <f t="shared" si="5"/>
        <v>0.23283479999999998</v>
      </c>
      <c r="H75" s="19">
        <f t="shared" si="6"/>
        <v>3.4403898031449671E-2</v>
      </c>
      <c r="I75" s="19">
        <f t="shared" si="7"/>
        <v>0.76716519999999999</v>
      </c>
      <c r="J75" s="19">
        <f t="shared" si="8"/>
        <v>0.14776097916398098</v>
      </c>
      <c r="L75" s="12">
        <f t="shared" ref="L75:L106" si="17">IF(B75&lt;n,1,0)</f>
        <v>0</v>
      </c>
      <c r="M75" s="12">
        <f t="shared" ref="M75:M106" si="18">IF(C75&lt;=ω,1,0)</f>
        <v>1</v>
      </c>
    </row>
    <row r="76" spans="2:13" x14ac:dyDescent="0.25">
      <c r="B76" s="3">
        <f t="shared" si="9"/>
        <v>65</v>
      </c>
      <c r="C76" s="12">
        <f t="shared" si="10"/>
        <v>95</v>
      </c>
      <c r="D76" s="19">
        <f t="shared" si="15"/>
        <v>0.14641325444882999</v>
      </c>
      <c r="E76" s="20">
        <f t="shared" si="16"/>
        <v>112557.96879637173</v>
      </c>
      <c r="F76" s="20">
        <f t="shared" ref="F76:F130" si="19">E76-E77</f>
        <v>28953.173755521901</v>
      </c>
      <c r="G76" s="19">
        <f t="shared" ref="G76:G130" si="20">IF(F76&gt;0,F76/E76,1)</f>
        <v>0.25722899999999999</v>
      </c>
      <c r="H76" s="19">
        <f t="shared" ref="H76:H130" si="21">IF(E$11&gt;0,F76/E$11,1)</f>
        <v>2.9158728622639889E-2</v>
      </c>
      <c r="I76" s="19">
        <f t="shared" ref="I76:I130" si="22">1-G76</f>
        <v>0.74277100000000007</v>
      </c>
      <c r="J76" s="19">
        <f t="shared" ref="J76:J130" si="23">E76/E$11</f>
        <v>0.1133570811325313</v>
      </c>
      <c r="L76" s="12">
        <f t="shared" si="17"/>
        <v>0</v>
      </c>
      <c r="M76" s="12">
        <f t="shared" si="18"/>
        <v>1</v>
      </c>
    </row>
    <row r="77" spans="2:13" x14ac:dyDescent="0.25">
      <c r="B77" s="3">
        <f t="shared" ref="B77:B130" si="24">B76+1</f>
        <v>66</v>
      </c>
      <c r="C77" s="12">
        <f t="shared" ref="C77:C130" si="25">C76+1</f>
        <v>96</v>
      </c>
      <c r="D77" s="19">
        <f t="shared" si="15"/>
        <v>0.14214879072701941</v>
      </c>
      <c r="E77" s="20">
        <f t="shared" si="16"/>
        <v>83604.795040849829</v>
      </c>
      <c r="F77" s="20">
        <f t="shared" si="19"/>
        <v>23608.898896720959</v>
      </c>
      <c r="G77" s="19">
        <f t="shared" si="20"/>
        <v>0.28238690000000005</v>
      </c>
      <c r="H77" s="19">
        <f t="shared" si="21"/>
        <v>2.3776511750375456E-2</v>
      </c>
      <c r="I77" s="19">
        <f t="shared" si="22"/>
        <v>0.71761309999999989</v>
      </c>
      <c r="J77" s="19">
        <f t="shared" si="23"/>
        <v>8.4198352509891411E-2</v>
      </c>
      <c r="L77" s="12">
        <f t="shared" si="17"/>
        <v>0</v>
      </c>
      <c r="M77" s="12">
        <f t="shared" si="18"/>
        <v>1</v>
      </c>
    </row>
    <row r="78" spans="2:13" x14ac:dyDescent="0.25">
      <c r="B78" s="3">
        <f t="shared" si="24"/>
        <v>67</v>
      </c>
      <c r="C78" s="12">
        <f t="shared" si="25"/>
        <v>97</v>
      </c>
      <c r="D78" s="19">
        <f t="shared" si="15"/>
        <v>0.1380085346864266</v>
      </c>
      <c r="E78" s="20">
        <f t="shared" si="16"/>
        <v>59995.89614412887</v>
      </c>
      <c r="F78" s="20">
        <f t="shared" si="19"/>
        <v>18479.281975046608</v>
      </c>
      <c r="G78" s="19">
        <f t="shared" si="20"/>
        <v>0.30800910000000009</v>
      </c>
      <c r="H78" s="19">
        <f t="shared" si="21"/>
        <v>1.8610476792681831E-2</v>
      </c>
      <c r="I78" s="19">
        <f t="shared" si="22"/>
        <v>0.69199089999999996</v>
      </c>
      <c r="J78" s="19">
        <f t="shared" si="23"/>
        <v>6.0421840759515955E-2</v>
      </c>
      <c r="L78" s="12">
        <f t="shared" si="17"/>
        <v>0</v>
      </c>
      <c r="M78" s="12">
        <f t="shared" si="18"/>
        <v>1</v>
      </c>
    </row>
    <row r="79" spans="2:13" x14ac:dyDescent="0.25">
      <c r="B79" s="3">
        <f t="shared" si="24"/>
        <v>68</v>
      </c>
      <c r="C79" s="12">
        <f t="shared" si="25"/>
        <v>98</v>
      </c>
      <c r="D79" s="19">
        <f t="shared" si="15"/>
        <v>0.13398886862759865</v>
      </c>
      <c r="E79" s="20">
        <f t="shared" si="16"/>
        <v>41516.614169082262</v>
      </c>
      <c r="F79" s="20">
        <f t="shared" si="19"/>
        <v>13856.510415167391</v>
      </c>
      <c r="G79" s="19">
        <f t="shared" si="20"/>
        <v>0.3337582</v>
      </c>
      <c r="H79" s="19">
        <f t="shared" si="21"/>
        <v>1.3954885577115416E-2</v>
      </c>
      <c r="I79" s="19">
        <f t="shared" si="22"/>
        <v>0.6662418</v>
      </c>
      <c r="J79" s="19">
        <f t="shared" si="23"/>
        <v>4.1811363966834124E-2</v>
      </c>
      <c r="L79" s="12">
        <f t="shared" si="17"/>
        <v>0</v>
      </c>
      <c r="M79" s="12">
        <f t="shared" si="18"/>
        <v>1</v>
      </c>
    </row>
    <row r="80" spans="2:13" x14ac:dyDescent="0.25">
      <c r="B80" s="3">
        <f t="shared" si="24"/>
        <v>69</v>
      </c>
      <c r="C80" s="12">
        <f t="shared" si="25"/>
        <v>99</v>
      </c>
      <c r="D80" s="19">
        <f t="shared" si="15"/>
        <v>0.13008628022096957</v>
      </c>
      <c r="E80" s="20">
        <f t="shared" si="16"/>
        <v>27660.103753914871</v>
      </c>
      <c r="F80" s="20">
        <f t="shared" si="19"/>
        <v>9937.9654856195702</v>
      </c>
      <c r="G80" s="19">
        <f t="shared" si="20"/>
        <v>0.35928880000000002</v>
      </c>
      <c r="H80" s="19">
        <f t="shared" si="21"/>
        <v>1.0008520692867968E-2</v>
      </c>
      <c r="I80" s="19">
        <f t="shared" si="22"/>
        <v>0.64071119999999993</v>
      </c>
      <c r="J80" s="19">
        <f t="shared" si="23"/>
        <v>2.7856478389718706E-2</v>
      </c>
      <c r="L80" s="12">
        <f t="shared" si="17"/>
        <v>0</v>
      </c>
      <c r="M80" s="12">
        <f t="shared" si="18"/>
        <v>1</v>
      </c>
    </row>
    <row r="81" spans="2:13" x14ac:dyDescent="0.25">
      <c r="B81" s="3">
        <f t="shared" si="24"/>
        <v>70</v>
      </c>
      <c r="C81" s="12">
        <f t="shared" si="25"/>
        <v>100</v>
      </c>
      <c r="D81" s="19">
        <f t="shared" si="15"/>
        <v>0.12629735943783454</v>
      </c>
      <c r="E81" s="20">
        <f t="shared" si="16"/>
        <v>17722.138268295301</v>
      </c>
      <c r="F81" s="20">
        <f t="shared" si="19"/>
        <v>6810.0151838047623</v>
      </c>
      <c r="G81" s="19">
        <f t="shared" si="20"/>
        <v>0.384266</v>
      </c>
      <c r="H81" s="19">
        <f t="shared" si="21"/>
        <v>6.8583633123380462E-3</v>
      </c>
      <c r="I81" s="19">
        <f t="shared" si="22"/>
        <v>0.615734</v>
      </c>
      <c r="J81" s="19">
        <f t="shared" si="23"/>
        <v>1.7847957696850738E-2</v>
      </c>
      <c r="L81" s="12">
        <f t="shared" si="17"/>
        <v>0</v>
      </c>
      <c r="M81" s="12">
        <f t="shared" si="18"/>
        <v>1</v>
      </c>
    </row>
    <row r="82" spans="2:13" x14ac:dyDescent="0.25">
      <c r="B82" s="3">
        <f t="shared" si="24"/>
        <v>71</v>
      </c>
      <c r="C82" s="12">
        <f t="shared" si="25"/>
        <v>101</v>
      </c>
      <c r="D82" s="19">
        <f t="shared" si="15"/>
        <v>0.12261879557071313</v>
      </c>
      <c r="E82" s="20">
        <f t="shared" si="16"/>
        <v>10912.123084490539</v>
      </c>
      <c r="F82" s="20">
        <f t="shared" si="19"/>
        <v>4456.3233791888833</v>
      </c>
      <c r="G82" s="19">
        <f t="shared" si="20"/>
        <v>0.40838280000000005</v>
      </c>
      <c r="H82" s="19">
        <f t="shared" si="21"/>
        <v>4.4879613256115711E-3</v>
      </c>
      <c r="I82" s="19">
        <f t="shared" si="22"/>
        <v>0.59161719999999995</v>
      </c>
      <c r="J82" s="19">
        <f t="shared" si="23"/>
        <v>1.0989594384512693E-2</v>
      </c>
      <c r="K82" s="13"/>
      <c r="L82" s="12">
        <f t="shared" si="17"/>
        <v>0</v>
      </c>
      <c r="M82" s="12">
        <f t="shared" si="18"/>
        <v>1</v>
      </c>
    </row>
    <row r="83" spans="2:13" x14ac:dyDescent="0.25">
      <c r="B83" s="3">
        <f t="shared" si="24"/>
        <v>72</v>
      </c>
      <c r="C83" s="12">
        <f t="shared" si="25"/>
        <v>102</v>
      </c>
      <c r="D83" s="19">
        <f t="shared" si="15"/>
        <v>0.1190473743404982</v>
      </c>
      <c r="E83" s="20">
        <f t="shared" si="16"/>
        <v>6455.7997053016552</v>
      </c>
      <c r="F83" s="20">
        <f t="shared" si="19"/>
        <v>2784.8718890344421</v>
      </c>
      <c r="G83" s="19">
        <f t="shared" si="20"/>
        <v>0.4313751999999999</v>
      </c>
      <c r="H83" s="19">
        <f t="shared" si="21"/>
        <v>2.8046432611100827E-3</v>
      </c>
      <c r="I83" s="19">
        <f t="shared" si="22"/>
        <v>0.56862480000000004</v>
      </c>
      <c r="J83" s="19">
        <f t="shared" si="23"/>
        <v>6.5016330589011224E-3</v>
      </c>
      <c r="L83" s="12">
        <f t="shared" si="17"/>
        <v>0</v>
      </c>
      <c r="M83" s="12">
        <f t="shared" si="18"/>
        <v>1</v>
      </c>
    </row>
    <row r="84" spans="2:13" x14ac:dyDescent="0.25">
      <c r="B84" s="3">
        <f t="shared" si="24"/>
        <v>73</v>
      </c>
      <c r="C84" s="12">
        <f t="shared" si="25"/>
        <v>103</v>
      </c>
      <c r="D84" s="19">
        <f t="shared" si="15"/>
        <v>0.11557997508786232</v>
      </c>
      <c r="E84" s="20">
        <f t="shared" si="16"/>
        <v>3670.9278162672131</v>
      </c>
      <c r="F84" s="20">
        <f t="shared" si="19"/>
        <v>1663.0485046447313</v>
      </c>
      <c r="G84" s="19">
        <f t="shared" si="20"/>
        <v>0.4530322</v>
      </c>
      <c r="H84" s="19">
        <f t="shared" si="21"/>
        <v>1.6748554214708296E-3</v>
      </c>
      <c r="I84" s="19">
        <f t="shared" si="22"/>
        <v>0.5469678</v>
      </c>
      <c r="J84" s="19">
        <f t="shared" si="23"/>
        <v>3.6969897977910393E-3</v>
      </c>
      <c r="L84" s="12">
        <f t="shared" si="17"/>
        <v>0</v>
      </c>
      <c r="M84" s="12">
        <f t="shared" si="18"/>
        <v>1</v>
      </c>
    </row>
    <row r="85" spans="2:13" x14ac:dyDescent="0.25">
      <c r="B85" s="3">
        <f t="shared" si="24"/>
        <v>74</v>
      </c>
      <c r="C85" s="12">
        <f t="shared" si="25"/>
        <v>104</v>
      </c>
      <c r="D85" s="19">
        <f t="shared" si="15"/>
        <v>0.11221356804646829</v>
      </c>
      <c r="E85" s="20">
        <f t="shared" si="16"/>
        <v>2007.8793116224817</v>
      </c>
      <c r="F85" s="20">
        <f t="shared" si="19"/>
        <v>950.13029735113878</v>
      </c>
      <c r="G85" s="19">
        <f t="shared" si="20"/>
        <v>0.47320089999999998</v>
      </c>
      <c r="H85" s="19">
        <f t="shared" si="21"/>
        <v>9.5687580679566179E-4</v>
      </c>
      <c r="I85" s="19">
        <f t="shared" si="22"/>
        <v>0.52679910000000008</v>
      </c>
      <c r="J85" s="19">
        <f t="shared" si="23"/>
        <v>2.0221343763202095E-3</v>
      </c>
      <c r="L85" s="12">
        <f t="shared" si="17"/>
        <v>0</v>
      </c>
      <c r="M85" s="12">
        <f t="shared" si="18"/>
        <v>1</v>
      </c>
    </row>
    <row r="86" spans="2:13" x14ac:dyDescent="0.25">
      <c r="B86" s="3">
        <f t="shared" si="24"/>
        <v>75</v>
      </c>
      <c r="C86" s="12">
        <f t="shared" si="25"/>
        <v>105</v>
      </c>
      <c r="D86" s="19">
        <f t="shared" si="15"/>
        <v>0.10894521169560026</v>
      </c>
      <c r="E86" s="20">
        <f t="shared" si="16"/>
        <v>1057.749014271343</v>
      </c>
      <c r="F86" s="20">
        <f t="shared" si="19"/>
        <v>520.18679138185519</v>
      </c>
      <c r="G86" s="19">
        <f t="shared" si="20"/>
        <v>0.49178659999999996</v>
      </c>
      <c r="H86" s="19">
        <f t="shared" si="21"/>
        <v>5.2387989002734088E-4</v>
      </c>
      <c r="I86" s="19">
        <f t="shared" si="22"/>
        <v>0.50821340000000004</v>
      </c>
      <c r="J86" s="19">
        <f t="shared" si="23"/>
        <v>1.0652585695245477E-3</v>
      </c>
      <c r="L86" s="12">
        <f t="shared" si="17"/>
        <v>0</v>
      </c>
      <c r="M86" s="12">
        <f t="shared" si="18"/>
        <v>1</v>
      </c>
    </row>
    <row r="87" spans="2:13" x14ac:dyDescent="0.25">
      <c r="B87" s="3">
        <f t="shared" si="24"/>
        <v>76</v>
      </c>
      <c r="C87" s="12">
        <f t="shared" si="25"/>
        <v>106</v>
      </c>
      <c r="D87" s="19">
        <f t="shared" si="15"/>
        <v>0.10577205018990318</v>
      </c>
      <c r="E87" s="20">
        <f t="shared" si="16"/>
        <v>537.56222288948777</v>
      </c>
      <c r="F87" s="20">
        <f t="shared" si="19"/>
        <v>273.48418957658168</v>
      </c>
      <c r="G87" s="19">
        <f t="shared" si="20"/>
        <v>0.50874889999999995</v>
      </c>
      <c r="H87" s="19">
        <f t="shared" si="21"/>
        <v>2.7542580767765651E-4</v>
      </c>
      <c r="I87" s="19">
        <f t="shared" si="22"/>
        <v>0.49125110000000005</v>
      </c>
      <c r="J87" s="19">
        <f t="shared" si="23"/>
        <v>5.4137867949720689E-4</v>
      </c>
      <c r="L87" s="12">
        <f t="shared" si="17"/>
        <v>0</v>
      </c>
      <c r="M87" s="12">
        <f t="shared" si="18"/>
        <v>1</v>
      </c>
    </row>
    <row r="88" spans="2:13" x14ac:dyDescent="0.25">
      <c r="B88" s="3">
        <f t="shared" si="24"/>
        <v>77</v>
      </c>
      <c r="C88" s="12">
        <f t="shared" si="25"/>
        <v>107</v>
      </c>
      <c r="D88" s="19">
        <f t="shared" si="15"/>
        <v>0.10269131086398368</v>
      </c>
      <c r="E88" s="20">
        <f t="shared" si="16"/>
        <v>264.07803331290609</v>
      </c>
      <c r="F88" s="20">
        <f t="shared" si="19"/>
        <v>138.40189764571753</v>
      </c>
      <c r="G88" s="19">
        <f t="shared" si="20"/>
        <v>0.52409470000000002</v>
      </c>
      <c r="H88" s="19">
        <f t="shared" si="21"/>
        <v>1.3938449057040569E-4</v>
      </c>
      <c r="I88" s="19">
        <f t="shared" si="22"/>
        <v>0.47590529999999998</v>
      </c>
      <c r="J88" s="19">
        <f t="shared" si="23"/>
        <v>2.6595287181955033E-4</v>
      </c>
      <c r="L88" s="12">
        <f t="shared" si="17"/>
        <v>0</v>
      </c>
      <c r="M88" s="12">
        <f t="shared" si="18"/>
        <v>1</v>
      </c>
    </row>
    <row r="89" spans="2:13" x14ac:dyDescent="0.25">
      <c r="B89" s="3">
        <f t="shared" si="24"/>
        <v>78</v>
      </c>
      <c r="C89" s="12">
        <f t="shared" si="25"/>
        <v>108</v>
      </c>
      <c r="D89" s="19">
        <f t="shared" si="15"/>
        <v>9.9700301809692873E-2</v>
      </c>
      <c r="E89" s="20">
        <f t="shared" si="16"/>
        <v>125.67613566718856</v>
      </c>
      <c r="F89" s="20">
        <f t="shared" si="19"/>
        <v>67.597347685629316</v>
      </c>
      <c r="G89" s="19">
        <f t="shared" si="20"/>
        <v>0.53786940000000005</v>
      </c>
      <c r="H89" s="19">
        <f t="shared" si="21"/>
        <v>6.8077259281448693E-5</v>
      </c>
      <c r="I89" s="19">
        <f t="shared" si="22"/>
        <v>0.46213059999999995</v>
      </c>
      <c r="J89" s="19">
        <f t="shared" si="23"/>
        <v>1.2656838124914464E-4</v>
      </c>
      <c r="K89" s="13"/>
      <c r="L89" s="12">
        <f t="shared" si="17"/>
        <v>0</v>
      </c>
      <c r="M89" s="12">
        <f t="shared" si="18"/>
        <v>1</v>
      </c>
    </row>
    <row r="90" spans="2:13" x14ac:dyDescent="0.25">
      <c r="B90" s="3">
        <f t="shared" si="24"/>
        <v>79</v>
      </c>
      <c r="C90" s="12">
        <f t="shared" si="25"/>
        <v>109</v>
      </c>
      <c r="D90" s="19">
        <f t="shared" si="15"/>
        <v>9.679640952397367E-2</v>
      </c>
      <c r="E90" s="20">
        <f t="shared" si="16"/>
        <v>58.078787981559245</v>
      </c>
      <c r="F90" s="20">
        <f t="shared" si="19"/>
        <v>31.951917434721256</v>
      </c>
      <c r="G90" s="19">
        <f t="shared" si="20"/>
        <v>0.55014779999999996</v>
      </c>
      <c r="H90" s="19">
        <f t="shared" si="21"/>
        <v>3.21787620700596E-5</v>
      </c>
      <c r="I90" s="19">
        <f t="shared" si="22"/>
        <v>0.44985220000000004</v>
      </c>
      <c r="J90" s="19">
        <f t="shared" si="23"/>
        <v>5.8491121967695959E-5</v>
      </c>
      <c r="L90" s="12">
        <f t="shared" si="17"/>
        <v>0</v>
      </c>
      <c r="M90" s="12">
        <f t="shared" si="18"/>
        <v>1</v>
      </c>
    </row>
    <row r="91" spans="2:13" x14ac:dyDescent="0.25">
      <c r="B91" s="3">
        <f t="shared" si="24"/>
        <v>80</v>
      </c>
      <c r="C91" s="12">
        <f t="shared" si="25"/>
        <v>110</v>
      </c>
      <c r="D91" s="19">
        <f t="shared" si="15"/>
        <v>9.3977096625217166E-2</v>
      </c>
      <c r="E91" s="20">
        <f t="shared" si="16"/>
        <v>26.126870546837988</v>
      </c>
      <c r="F91" s="20">
        <f t="shared" si="19"/>
        <v>14.657832773913892</v>
      </c>
      <c r="G91" s="19">
        <f t="shared" si="20"/>
        <v>0.5610252</v>
      </c>
      <c r="H91" s="19">
        <f t="shared" si="21"/>
        <v>1.4761896974043419E-5</v>
      </c>
      <c r="I91" s="19">
        <f t="shared" si="22"/>
        <v>0.4389748</v>
      </c>
      <c r="J91" s="19">
        <f t="shared" si="23"/>
        <v>2.6312359897636359E-5</v>
      </c>
      <c r="L91" s="12">
        <f t="shared" si="17"/>
        <v>0</v>
      </c>
      <c r="M91" s="12">
        <f t="shared" si="18"/>
        <v>1</v>
      </c>
    </row>
    <row r="92" spans="2:13" x14ac:dyDescent="0.25">
      <c r="B92" s="3">
        <f t="shared" si="24"/>
        <v>81</v>
      </c>
      <c r="C92" s="12">
        <f t="shared" si="25"/>
        <v>111</v>
      </c>
      <c r="D92" s="19">
        <f t="shared" si="15"/>
        <v>9.1239899636133173E-2</v>
      </c>
      <c r="E92" s="20">
        <f t="shared" si="16"/>
        <v>11.469037772924096</v>
      </c>
      <c r="F92" s="20">
        <f t="shared" si="19"/>
        <v>6.5443407621855556</v>
      </c>
      <c r="G92" s="19">
        <f t="shared" si="20"/>
        <v>0.57060940000000004</v>
      </c>
      <c r="H92" s="19">
        <f t="shared" si="21"/>
        <v>6.5908027185536152E-6</v>
      </c>
      <c r="I92" s="19">
        <f t="shared" si="22"/>
        <v>0.42939059999999996</v>
      </c>
      <c r="J92" s="19">
        <f t="shared" si="23"/>
        <v>1.1550462923592942E-5</v>
      </c>
      <c r="L92" s="12">
        <f t="shared" si="17"/>
        <v>0</v>
      </c>
      <c r="M92" s="12">
        <f t="shared" si="18"/>
        <v>1</v>
      </c>
    </row>
    <row r="93" spans="2:13" x14ac:dyDescent="0.25">
      <c r="B93" s="3">
        <f t="shared" si="24"/>
        <v>82</v>
      </c>
      <c r="C93" s="12">
        <f t="shared" si="25"/>
        <v>112</v>
      </c>
      <c r="D93" s="19">
        <f t="shared" si="15"/>
        <v>8.8582426831197242E-2</v>
      </c>
      <c r="E93" s="20">
        <f t="shared" si="16"/>
        <v>4.9246970107385408</v>
      </c>
      <c r="F93" s="20">
        <f t="shared" si="19"/>
        <v>2.8514714697939723</v>
      </c>
      <c r="G93" s="19">
        <f t="shared" si="20"/>
        <v>0.57901460000000005</v>
      </c>
      <c r="H93" s="19">
        <f t="shared" si="21"/>
        <v>2.8717156697567642E-6</v>
      </c>
      <c r="I93" s="19">
        <f t="shared" si="22"/>
        <v>0.42098539999999995</v>
      </c>
      <c r="J93" s="19">
        <f t="shared" si="23"/>
        <v>4.9596602050393266E-6</v>
      </c>
      <c r="L93" s="12">
        <f t="shared" si="17"/>
        <v>0</v>
      </c>
      <c r="M93" s="12">
        <f t="shared" si="18"/>
        <v>1</v>
      </c>
    </row>
    <row r="94" spans="2:13" x14ac:dyDescent="0.25">
      <c r="B94" s="3">
        <f t="shared" si="24"/>
        <v>83</v>
      </c>
      <c r="C94" s="12">
        <f t="shared" si="25"/>
        <v>113</v>
      </c>
      <c r="D94" s="19">
        <f t="shared" si="15"/>
        <v>8.6002356146793454E-2</v>
      </c>
      <c r="E94" s="20">
        <f t="shared" si="16"/>
        <v>2.0732255409445686</v>
      </c>
      <c r="F94" s="20">
        <f t="shared" si="19"/>
        <v>1.2156476133184313</v>
      </c>
      <c r="G94" s="19">
        <f t="shared" si="20"/>
        <v>0.58635570000000004</v>
      </c>
      <c r="H94" s="19">
        <f t="shared" si="21"/>
        <v>1.2242781795467818E-6</v>
      </c>
      <c r="I94" s="19">
        <f t="shared" si="22"/>
        <v>0.41364429999999996</v>
      </c>
      <c r="J94" s="19">
        <f t="shared" si="23"/>
        <v>2.0879445352825624E-6</v>
      </c>
      <c r="L94" s="12">
        <f t="shared" si="17"/>
        <v>0</v>
      </c>
      <c r="M94" s="12">
        <f t="shared" si="18"/>
        <v>1</v>
      </c>
    </row>
    <row r="95" spans="2:13" x14ac:dyDescent="0.25">
      <c r="B95" s="3">
        <f t="shared" si="24"/>
        <v>84</v>
      </c>
      <c r="C95" s="12">
        <f t="shared" si="25"/>
        <v>114</v>
      </c>
      <c r="D95" s="19">
        <f t="shared" si="15"/>
        <v>8.3497433152226644E-2</v>
      </c>
      <c r="E95" s="20">
        <f t="shared" si="16"/>
        <v>0.85757792762613738</v>
      </c>
      <c r="F95" s="20">
        <f t="shared" si="19"/>
        <v>0.50832485719516929</v>
      </c>
      <c r="G95" s="19">
        <f t="shared" si="20"/>
        <v>0.59274479999999996</v>
      </c>
      <c r="H95" s="19">
        <f t="shared" si="21"/>
        <v>5.1193374129733432E-7</v>
      </c>
      <c r="I95" s="19">
        <f t="shared" si="22"/>
        <v>0.40725520000000004</v>
      </c>
      <c r="J95" s="19">
        <f t="shared" si="23"/>
        <v>8.636663557357809E-7</v>
      </c>
      <c r="L95" s="12">
        <f t="shared" si="17"/>
        <v>0</v>
      </c>
      <c r="M95" s="12">
        <f t="shared" si="18"/>
        <v>1</v>
      </c>
    </row>
    <row r="96" spans="2:13" x14ac:dyDescent="0.25">
      <c r="B96" s="3">
        <f t="shared" si="24"/>
        <v>85</v>
      </c>
      <c r="C96" s="12">
        <f t="shared" si="25"/>
        <v>115</v>
      </c>
      <c r="D96" s="19">
        <f t="shared" si="15"/>
        <v>8.1065469079831712E-2</v>
      </c>
      <c r="E96" s="20">
        <f t="shared" si="16"/>
        <v>0.34925307043096815</v>
      </c>
      <c r="F96" s="20">
        <f t="shared" si="19"/>
        <v>0.20895409562853828</v>
      </c>
      <c r="G96" s="19">
        <f t="shared" si="20"/>
        <v>0.5982885</v>
      </c>
      <c r="H96" s="19">
        <f t="shared" si="21"/>
        <v>2.1043757829345658E-7</v>
      </c>
      <c r="I96" s="19">
        <f t="shared" si="22"/>
        <v>0.4017115</v>
      </c>
      <c r="J96" s="19">
        <f t="shared" si="23"/>
        <v>3.5173261443844664E-7</v>
      </c>
      <c r="L96" s="12">
        <f t="shared" si="17"/>
        <v>0</v>
      </c>
      <c r="M96" s="12">
        <f t="shared" si="18"/>
        <v>1</v>
      </c>
    </row>
    <row r="97" spans="2:13" x14ac:dyDescent="0.25">
      <c r="B97" s="3">
        <f t="shared" si="24"/>
        <v>86</v>
      </c>
      <c r="C97" s="12">
        <f t="shared" si="25"/>
        <v>116</v>
      </c>
      <c r="D97" s="19">
        <f t="shared" si="15"/>
        <v>7.8704338912457969E-2</v>
      </c>
      <c r="E97" s="20">
        <f t="shared" si="16"/>
        <v>0.14029897480242987</v>
      </c>
      <c r="F97" s="20">
        <f t="shared" si="19"/>
        <v>8.4612347517698222E-2</v>
      </c>
      <c r="G97" s="19">
        <f t="shared" si="20"/>
        <v>0.60308600000000001</v>
      </c>
      <c r="H97" s="19">
        <f t="shared" si="21"/>
        <v>8.5213058168537476E-8</v>
      </c>
      <c r="I97" s="19">
        <f t="shared" si="22"/>
        <v>0.39691399999999999</v>
      </c>
      <c r="J97" s="19">
        <f t="shared" si="23"/>
        <v>1.4129503614499006E-7</v>
      </c>
      <c r="L97" s="12">
        <f t="shared" si="17"/>
        <v>0</v>
      </c>
      <c r="M97" s="12">
        <f t="shared" si="18"/>
        <v>1</v>
      </c>
    </row>
    <row r="98" spans="2:13" x14ac:dyDescent="0.25">
      <c r="B98" s="3">
        <f t="shared" si="24"/>
        <v>87</v>
      </c>
      <c r="C98" s="12">
        <f t="shared" si="25"/>
        <v>117</v>
      </c>
      <c r="D98" s="19">
        <f t="shared" si="15"/>
        <v>7.6411979526658208E-2</v>
      </c>
      <c r="E98" s="20">
        <f t="shared" si="16"/>
        <v>5.5686627284731643E-2</v>
      </c>
      <c r="F98" s="20">
        <f t="shared" si="19"/>
        <v>3.3814512724829396E-2</v>
      </c>
      <c r="G98" s="19">
        <f t="shared" si="20"/>
        <v>0.60722860000000001</v>
      </c>
      <c r="H98" s="19">
        <f t="shared" si="21"/>
        <v>3.4054580971872132E-8</v>
      </c>
      <c r="I98" s="19">
        <f t="shared" si="22"/>
        <v>0.39277139999999999</v>
      </c>
      <c r="J98" s="19">
        <f t="shared" si="23"/>
        <v>5.6081977976452582E-8</v>
      </c>
      <c r="L98" s="12">
        <f t="shared" si="17"/>
        <v>0</v>
      </c>
      <c r="M98" s="12">
        <f t="shared" si="18"/>
        <v>1</v>
      </c>
    </row>
    <row r="99" spans="2:13" x14ac:dyDescent="0.25">
      <c r="B99" s="3">
        <f t="shared" si="24"/>
        <v>88</v>
      </c>
      <c r="C99" s="12">
        <f t="shared" si="25"/>
        <v>118</v>
      </c>
      <c r="D99" s="19">
        <f t="shared" si="15"/>
        <v>7.4186387889959446E-2</v>
      </c>
      <c r="E99" s="20">
        <f t="shared" si="16"/>
        <v>2.1872114559902244E-2</v>
      </c>
      <c r="F99" s="20">
        <f t="shared" si="19"/>
        <v>1.3359456952227906E-2</v>
      </c>
      <c r="G99" s="19">
        <f t="shared" si="20"/>
        <v>0.61079859999999997</v>
      </c>
      <c r="H99" s="19">
        <f t="shared" si="21"/>
        <v>1.3454303252041929E-8</v>
      </c>
      <c r="I99" s="19">
        <f t="shared" si="22"/>
        <v>0.38920140000000003</v>
      </c>
      <c r="J99" s="19">
        <f t="shared" si="23"/>
        <v>2.2027397004580443E-8</v>
      </c>
      <c r="L99" s="12">
        <f t="shared" si="17"/>
        <v>0</v>
      </c>
      <c r="M99" s="12">
        <f t="shared" si="18"/>
        <v>1</v>
      </c>
    </row>
    <row r="100" spans="2:13" x14ac:dyDescent="0.25">
      <c r="B100" s="3">
        <f t="shared" si="24"/>
        <v>89</v>
      </c>
      <c r="C100" s="12">
        <f t="shared" si="25"/>
        <v>119</v>
      </c>
      <c r="D100" s="19">
        <f t="shared" si="15"/>
        <v>7.2025619310640235E-2</v>
      </c>
      <c r="E100" s="20">
        <f t="shared" si="16"/>
        <v>8.5126576076743378E-3</v>
      </c>
      <c r="F100" s="20">
        <f t="shared" si="19"/>
        <v>5.225667679420328E-3</v>
      </c>
      <c r="G100" s="19">
        <f t="shared" si="20"/>
        <v>0.61387029999999998</v>
      </c>
      <c r="H100" s="19">
        <f t="shared" si="21"/>
        <v>5.2627676337989448E-9</v>
      </c>
      <c r="I100" s="19">
        <f t="shared" si="22"/>
        <v>0.38612970000000002</v>
      </c>
      <c r="J100" s="19">
        <f t="shared" si="23"/>
        <v>8.5730937525385157E-9</v>
      </c>
      <c r="L100" s="12">
        <f t="shared" si="17"/>
        <v>0</v>
      </c>
      <c r="M100" s="12">
        <f t="shared" si="18"/>
        <v>1</v>
      </c>
    </row>
    <row r="101" spans="2:13" x14ac:dyDescent="0.25">
      <c r="B101" s="3">
        <f t="shared" si="24"/>
        <v>90</v>
      </c>
      <c r="C101" s="12">
        <f t="shared" si="25"/>
        <v>120</v>
      </c>
      <c r="D101" s="19">
        <f t="shared" si="15"/>
        <v>6.9927785738485654E-2</v>
      </c>
      <c r="E101" s="20">
        <f t="shared" si="16"/>
        <v>3.2869899282540098E-3</v>
      </c>
      <c r="F101" s="20">
        <f t="shared" si="19"/>
        <v>3.2869899282540098E-3</v>
      </c>
      <c r="G101" s="19">
        <f t="shared" si="20"/>
        <v>1</v>
      </c>
      <c r="H101" s="19">
        <f t="shared" si="21"/>
        <v>3.3103261187395713E-9</v>
      </c>
      <c r="I101" s="19">
        <f t="shared" si="22"/>
        <v>0</v>
      </c>
      <c r="J101" s="19">
        <f t="shared" si="23"/>
        <v>3.3103261187395713E-9</v>
      </c>
      <c r="L101" s="12">
        <f t="shared" si="17"/>
        <v>0</v>
      </c>
      <c r="M101" s="12">
        <f t="shared" si="18"/>
        <v>1</v>
      </c>
    </row>
    <row r="102" spans="2:13" x14ac:dyDescent="0.25">
      <c r="B102" s="3">
        <f t="shared" si="24"/>
        <v>91</v>
      </c>
      <c r="C102" s="12">
        <f t="shared" si="25"/>
        <v>121</v>
      </c>
      <c r="D102" s="19">
        <f t="shared" si="15"/>
        <v>6.7891054115034627E-2</v>
      </c>
      <c r="E102" s="20">
        <f t="shared" si="16"/>
        <v>0</v>
      </c>
      <c r="F102" s="20">
        <f t="shared" si="19"/>
        <v>0</v>
      </c>
      <c r="G102" s="19">
        <f t="shared" si="20"/>
        <v>1</v>
      </c>
      <c r="H102" s="19">
        <f t="shared" si="21"/>
        <v>0</v>
      </c>
      <c r="I102" s="19">
        <f t="shared" si="22"/>
        <v>0</v>
      </c>
      <c r="J102" s="19">
        <f t="shared" si="23"/>
        <v>0</v>
      </c>
      <c r="L102" s="12">
        <f t="shared" si="17"/>
        <v>0</v>
      </c>
      <c r="M102" s="12">
        <f t="shared" si="18"/>
        <v>0</v>
      </c>
    </row>
    <row r="103" spans="2:13" x14ac:dyDescent="0.25">
      <c r="B103" s="3">
        <f t="shared" si="24"/>
        <v>92</v>
      </c>
      <c r="C103" s="12">
        <f t="shared" si="25"/>
        <v>122</v>
      </c>
      <c r="D103" s="19">
        <f t="shared" si="15"/>
        <v>6.5913644771878277E-2</v>
      </c>
      <c r="E103" s="20">
        <f t="shared" si="16"/>
        <v>0</v>
      </c>
      <c r="F103" s="20">
        <f t="shared" si="19"/>
        <v>0</v>
      </c>
      <c r="G103" s="19">
        <f t="shared" si="20"/>
        <v>1</v>
      </c>
      <c r="H103" s="19">
        <f t="shared" si="21"/>
        <v>0</v>
      </c>
      <c r="I103" s="19">
        <f t="shared" si="22"/>
        <v>0</v>
      </c>
      <c r="J103" s="19">
        <f t="shared" si="23"/>
        <v>0</v>
      </c>
      <c r="L103" s="12">
        <f t="shared" si="17"/>
        <v>0</v>
      </c>
      <c r="M103" s="12">
        <f t="shared" si="18"/>
        <v>0</v>
      </c>
    </row>
    <row r="104" spans="2:13" x14ac:dyDescent="0.25">
      <c r="B104" s="3">
        <f t="shared" si="24"/>
        <v>93</v>
      </c>
      <c r="C104" s="12">
        <f t="shared" si="25"/>
        <v>123</v>
      </c>
      <c r="D104" s="19">
        <f t="shared" si="15"/>
        <v>6.3993829875609989E-2</v>
      </c>
      <c r="E104" s="20">
        <f t="shared" si="16"/>
        <v>0</v>
      </c>
      <c r="F104" s="20">
        <f t="shared" si="19"/>
        <v>0</v>
      </c>
      <c r="G104" s="19">
        <f t="shared" si="20"/>
        <v>1</v>
      </c>
      <c r="H104" s="19">
        <f t="shared" si="21"/>
        <v>0</v>
      </c>
      <c r="I104" s="19">
        <f t="shared" si="22"/>
        <v>0</v>
      </c>
      <c r="J104" s="19">
        <f t="shared" si="23"/>
        <v>0</v>
      </c>
      <c r="L104" s="12">
        <f t="shared" si="17"/>
        <v>0</v>
      </c>
      <c r="M104" s="12">
        <f t="shared" si="18"/>
        <v>0</v>
      </c>
    </row>
    <row r="105" spans="2:13" x14ac:dyDescent="0.25">
      <c r="B105" s="3">
        <f t="shared" si="24"/>
        <v>94</v>
      </c>
      <c r="C105" s="12">
        <f t="shared" si="25"/>
        <v>124</v>
      </c>
      <c r="D105" s="19">
        <f t="shared" si="15"/>
        <v>6.212993191806794E-2</v>
      </c>
      <c r="E105" s="20">
        <f t="shared" si="16"/>
        <v>0</v>
      </c>
      <c r="F105" s="20">
        <f t="shared" si="19"/>
        <v>0</v>
      </c>
      <c r="G105" s="19">
        <f t="shared" si="20"/>
        <v>1</v>
      </c>
      <c r="H105" s="19">
        <f t="shared" si="21"/>
        <v>0</v>
      </c>
      <c r="I105" s="19">
        <f t="shared" si="22"/>
        <v>0</v>
      </c>
      <c r="J105" s="19">
        <f t="shared" si="23"/>
        <v>0</v>
      </c>
      <c r="L105" s="12">
        <f t="shared" si="17"/>
        <v>0</v>
      </c>
      <c r="M105" s="12">
        <f t="shared" si="18"/>
        <v>0</v>
      </c>
    </row>
    <row r="106" spans="2:13" x14ac:dyDescent="0.25">
      <c r="B106" s="3">
        <f t="shared" si="24"/>
        <v>95</v>
      </c>
      <c r="C106" s="12">
        <f t="shared" si="25"/>
        <v>125</v>
      </c>
      <c r="D106" s="19">
        <f t="shared" si="15"/>
        <v>6.0320322250551395E-2</v>
      </c>
      <c r="E106" s="20">
        <f t="shared" si="16"/>
        <v>0</v>
      </c>
      <c r="F106" s="20">
        <f t="shared" si="19"/>
        <v>0</v>
      </c>
      <c r="G106" s="19">
        <f t="shared" si="20"/>
        <v>1</v>
      </c>
      <c r="H106" s="19">
        <f t="shared" si="21"/>
        <v>0</v>
      </c>
      <c r="I106" s="19">
        <f t="shared" si="22"/>
        <v>0</v>
      </c>
      <c r="J106" s="19">
        <f t="shared" si="23"/>
        <v>0</v>
      </c>
      <c r="L106" s="12">
        <f t="shared" si="17"/>
        <v>0</v>
      </c>
      <c r="M106" s="12">
        <f t="shared" si="18"/>
        <v>0</v>
      </c>
    </row>
    <row r="107" spans="2:13" x14ac:dyDescent="0.25">
      <c r="B107" s="3">
        <f t="shared" si="24"/>
        <v>96</v>
      </c>
      <c r="C107" s="12">
        <f t="shared" si="25"/>
        <v>126</v>
      </c>
      <c r="D107" s="19">
        <f t="shared" ref="D107:D130" si="26">(1+i)^-$B107</f>
        <v>5.8563419660729518E-2</v>
      </c>
      <c r="E107" s="20">
        <f t="shared" ref="E107:E130" si="27">IF($C107&lt;=ω,INDEX(Overlevingstafels,$C107+1,IF(geslacht="man",2,3)),0)</f>
        <v>0</v>
      </c>
      <c r="F107" s="20">
        <f t="shared" si="19"/>
        <v>0</v>
      </c>
      <c r="G107" s="19">
        <f t="shared" si="20"/>
        <v>1</v>
      </c>
      <c r="H107" s="19">
        <f t="shared" si="21"/>
        <v>0</v>
      </c>
      <c r="I107" s="19">
        <f t="shared" si="22"/>
        <v>0</v>
      </c>
      <c r="J107" s="19">
        <f t="shared" si="23"/>
        <v>0</v>
      </c>
      <c r="L107" s="12">
        <f t="shared" ref="L107:L130" si="28">IF(B107&lt;n,1,0)</f>
        <v>0</v>
      </c>
      <c r="M107" s="12">
        <f t="shared" ref="M107:M130" si="29">IF(C107&lt;=ω,1,0)</f>
        <v>0</v>
      </c>
    </row>
    <row r="108" spans="2:13" x14ac:dyDescent="0.25">
      <c r="B108" s="3">
        <f t="shared" si="24"/>
        <v>97</v>
      </c>
      <c r="C108" s="12">
        <f t="shared" si="25"/>
        <v>127</v>
      </c>
      <c r="D108" s="19">
        <f t="shared" si="26"/>
        <v>5.6857688990999529E-2</v>
      </c>
      <c r="E108" s="20">
        <f t="shared" si="27"/>
        <v>0</v>
      </c>
      <c r="F108" s="20">
        <f t="shared" si="19"/>
        <v>0</v>
      </c>
      <c r="G108" s="19">
        <f t="shared" si="20"/>
        <v>1</v>
      </c>
      <c r="H108" s="19">
        <f t="shared" si="21"/>
        <v>0</v>
      </c>
      <c r="I108" s="19">
        <f t="shared" si="22"/>
        <v>0</v>
      </c>
      <c r="J108" s="19">
        <f t="shared" si="23"/>
        <v>0</v>
      </c>
      <c r="L108" s="12">
        <f t="shared" si="28"/>
        <v>0</v>
      </c>
      <c r="M108" s="12">
        <f t="shared" si="29"/>
        <v>0</v>
      </c>
    </row>
    <row r="109" spans="2:13" x14ac:dyDescent="0.25">
      <c r="B109" s="3">
        <f t="shared" si="24"/>
        <v>98</v>
      </c>
      <c r="C109" s="12">
        <f t="shared" si="25"/>
        <v>128</v>
      </c>
      <c r="D109" s="19">
        <f t="shared" si="26"/>
        <v>5.5201639797086935E-2</v>
      </c>
      <c r="E109" s="20">
        <f t="shared" si="27"/>
        <v>0</v>
      </c>
      <c r="F109" s="20">
        <f t="shared" si="19"/>
        <v>0</v>
      </c>
      <c r="G109" s="19">
        <f t="shared" si="20"/>
        <v>1</v>
      </c>
      <c r="H109" s="19">
        <f t="shared" si="21"/>
        <v>0</v>
      </c>
      <c r="I109" s="19">
        <f t="shared" si="22"/>
        <v>0</v>
      </c>
      <c r="J109" s="19">
        <f t="shared" si="23"/>
        <v>0</v>
      </c>
      <c r="L109" s="12">
        <f t="shared" si="28"/>
        <v>0</v>
      </c>
      <c r="M109" s="12">
        <f t="shared" si="29"/>
        <v>0</v>
      </c>
    </row>
    <row r="110" spans="2:13" x14ac:dyDescent="0.25">
      <c r="B110" s="3">
        <f t="shared" si="24"/>
        <v>99</v>
      </c>
      <c r="C110" s="12">
        <f t="shared" si="25"/>
        <v>129</v>
      </c>
      <c r="D110" s="19">
        <f t="shared" si="26"/>
        <v>5.3593825045715457E-2</v>
      </c>
      <c r="E110" s="20">
        <f t="shared" si="27"/>
        <v>0</v>
      </c>
      <c r="F110" s="20">
        <f t="shared" si="19"/>
        <v>0</v>
      </c>
      <c r="G110" s="19">
        <f t="shared" si="20"/>
        <v>1</v>
      </c>
      <c r="H110" s="19">
        <f t="shared" si="21"/>
        <v>0</v>
      </c>
      <c r="I110" s="19">
        <f t="shared" si="22"/>
        <v>0</v>
      </c>
      <c r="J110" s="19">
        <f t="shared" si="23"/>
        <v>0</v>
      </c>
      <c r="L110" s="12">
        <f t="shared" si="28"/>
        <v>0</v>
      </c>
      <c r="M110" s="12">
        <f t="shared" si="29"/>
        <v>0</v>
      </c>
    </row>
    <row r="111" spans="2:13" x14ac:dyDescent="0.25">
      <c r="B111" s="3">
        <f t="shared" si="24"/>
        <v>100</v>
      </c>
      <c r="C111" s="12">
        <f t="shared" si="25"/>
        <v>130</v>
      </c>
      <c r="D111" s="19">
        <f t="shared" si="26"/>
        <v>5.2032839850209185E-2</v>
      </c>
      <c r="E111" s="20">
        <f t="shared" si="27"/>
        <v>0</v>
      </c>
      <c r="F111" s="20">
        <f t="shared" si="19"/>
        <v>0</v>
      </c>
      <c r="G111" s="19">
        <f t="shared" si="20"/>
        <v>1</v>
      </c>
      <c r="H111" s="19">
        <f t="shared" si="21"/>
        <v>0</v>
      </c>
      <c r="I111" s="19">
        <f t="shared" si="22"/>
        <v>0</v>
      </c>
      <c r="J111" s="19">
        <f t="shared" si="23"/>
        <v>0</v>
      </c>
      <c r="L111" s="12">
        <f t="shared" si="28"/>
        <v>0</v>
      </c>
      <c r="M111" s="12">
        <f t="shared" si="29"/>
        <v>0</v>
      </c>
    </row>
    <row r="112" spans="2:13" x14ac:dyDescent="0.25">
      <c r="B112" s="3">
        <f t="shared" si="24"/>
        <v>101</v>
      </c>
      <c r="C112" s="12">
        <f t="shared" si="25"/>
        <v>131</v>
      </c>
      <c r="D112" s="19">
        <f t="shared" si="26"/>
        <v>5.0517320242921548E-2</v>
      </c>
      <c r="E112" s="20">
        <f t="shared" si="27"/>
        <v>0</v>
      </c>
      <c r="F112" s="20">
        <f t="shared" si="19"/>
        <v>0</v>
      </c>
      <c r="G112" s="19">
        <f t="shared" si="20"/>
        <v>1</v>
      </c>
      <c r="H112" s="19">
        <f t="shared" si="21"/>
        <v>0</v>
      </c>
      <c r="I112" s="19">
        <f t="shared" si="22"/>
        <v>0</v>
      </c>
      <c r="J112" s="19">
        <f t="shared" si="23"/>
        <v>0</v>
      </c>
      <c r="L112" s="12">
        <f t="shared" si="28"/>
        <v>0</v>
      </c>
      <c r="M112" s="12">
        <f t="shared" si="29"/>
        <v>0</v>
      </c>
    </row>
    <row r="113" spans="2:13" x14ac:dyDescent="0.25">
      <c r="B113" s="3">
        <f t="shared" si="24"/>
        <v>102</v>
      </c>
      <c r="C113" s="12">
        <f t="shared" si="25"/>
        <v>132</v>
      </c>
      <c r="D113" s="19">
        <f t="shared" si="26"/>
        <v>4.9045941983418981E-2</v>
      </c>
      <c r="E113" s="20">
        <f t="shared" si="27"/>
        <v>0</v>
      </c>
      <c r="F113" s="20">
        <f t="shared" si="19"/>
        <v>0</v>
      </c>
      <c r="G113" s="19">
        <f t="shared" si="20"/>
        <v>1</v>
      </c>
      <c r="H113" s="19">
        <f t="shared" si="21"/>
        <v>0</v>
      </c>
      <c r="I113" s="19">
        <f t="shared" si="22"/>
        <v>0</v>
      </c>
      <c r="J113" s="19">
        <f t="shared" si="23"/>
        <v>0</v>
      </c>
      <c r="L113" s="12">
        <f t="shared" si="28"/>
        <v>0</v>
      </c>
      <c r="M113" s="12">
        <f t="shared" si="29"/>
        <v>0</v>
      </c>
    </row>
    <row r="114" spans="2:13" x14ac:dyDescent="0.25">
      <c r="B114" s="3">
        <f t="shared" si="24"/>
        <v>103</v>
      </c>
      <c r="C114" s="12">
        <f t="shared" si="25"/>
        <v>133</v>
      </c>
      <c r="D114" s="19">
        <f t="shared" si="26"/>
        <v>4.7617419401377641E-2</v>
      </c>
      <c r="E114" s="20">
        <f t="shared" si="27"/>
        <v>0</v>
      </c>
      <c r="F114" s="20">
        <f t="shared" si="19"/>
        <v>0</v>
      </c>
      <c r="G114" s="19">
        <f t="shared" si="20"/>
        <v>1</v>
      </c>
      <c r="H114" s="19">
        <f t="shared" si="21"/>
        <v>0</v>
      </c>
      <c r="I114" s="19">
        <f t="shared" si="22"/>
        <v>0</v>
      </c>
      <c r="J114" s="19">
        <f t="shared" si="23"/>
        <v>0</v>
      </c>
      <c r="L114" s="12">
        <f t="shared" si="28"/>
        <v>0</v>
      </c>
      <c r="M114" s="12">
        <f t="shared" si="29"/>
        <v>0</v>
      </c>
    </row>
    <row r="115" spans="2:13" x14ac:dyDescent="0.25">
      <c r="B115" s="3">
        <f t="shared" si="24"/>
        <v>104</v>
      </c>
      <c r="C115" s="12">
        <f t="shared" si="25"/>
        <v>134</v>
      </c>
      <c r="D115" s="19">
        <f t="shared" si="26"/>
        <v>4.6230504273182191E-2</v>
      </c>
      <c r="E115" s="20">
        <f t="shared" si="27"/>
        <v>0</v>
      </c>
      <c r="F115" s="20">
        <f t="shared" si="19"/>
        <v>0</v>
      </c>
      <c r="G115" s="19">
        <f t="shared" si="20"/>
        <v>1</v>
      </c>
      <c r="H115" s="19">
        <f t="shared" si="21"/>
        <v>0</v>
      </c>
      <c r="I115" s="19">
        <f t="shared" si="22"/>
        <v>0</v>
      </c>
      <c r="J115" s="19">
        <f t="shared" si="23"/>
        <v>0</v>
      </c>
      <c r="L115" s="12">
        <f t="shared" si="28"/>
        <v>0</v>
      </c>
      <c r="M115" s="12">
        <f t="shared" si="29"/>
        <v>0</v>
      </c>
    </row>
    <row r="116" spans="2:13" x14ac:dyDescent="0.25">
      <c r="B116" s="3">
        <f t="shared" si="24"/>
        <v>105</v>
      </c>
      <c r="C116" s="12">
        <f t="shared" si="25"/>
        <v>135</v>
      </c>
      <c r="D116" s="19">
        <f t="shared" si="26"/>
        <v>4.4883984731244837E-2</v>
      </c>
      <c r="E116" s="20">
        <f t="shared" si="27"/>
        <v>0</v>
      </c>
      <c r="F116" s="20">
        <f t="shared" si="19"/>
        <v>0</v>
      </c>
      <c r="G116" s="19">
        <f t="shared" si="20"/>
        <v>1</v>
      </c>
      <c r="H116" s="19">
        <f t="shared" si="21"/>
        <v>0</v>
      </c>
      <c r="I116" s="19">
        <f t="shared" si="22"/>
        <v>0</v>
      </c>
      <c r="J116" s="19">
        <f t="shared" si="23"/>
        <v>0</v>
      </c>
      <c r="L116" s="12">
        <f t="shared" si="28"/>
        <v>0</v>
      </c>
      <c r="M116" s="12">
        <f t="shared" si="29"/>
        <v>0</v>
      </c>
    </row>
    <row r="117" spans="2:13" x14ac:dyDescent="0.25">
      <c r="B117" s="3">
        <f t="shared" si="24"/>
        <v>106</v>
      </c>
      <c r="C117" s="12">
        <f t="shared" si="25"/>
        <v>136</v>
      </c>
      <c r="D117" s="19">
        <f t="shared" si="26"/>
        <v>4.3576684205092066E-2</v>
      </c>
      <c r="E117" s="20">
        <f t="shared" si="27"/>
        <v>0</v>
      </c>
      <c r="F117" s="20">
        <f t="shared" si="19"/>
        <v>0</v>
      </c>
      <c r="G117" s="19">
        <f t="shared" si="20"/>
        <v>1</v>
      </c>
      <c r="H117" s="19">
        <f t="shared" si="21"/>
        <v>0</v>
      </c>
      <c r="I117" s="19">
        <f t="shared" si="22"/>
        <v>0</v>
      </c>
      <c r="J117" s="19">
        <f t="shared" si="23"/>
        <v>0</v>
      </c>
      <c r="L117" s="12">
        <f t="shared" si="28"/>
        <v>0</v>
      </c>
      <c r="M117" s="12">
        <f t="shared" si="29"/>
        <v>0</v>
      </c>
    </row>
    <row r="118" spans="2:13" x14ac:dyDescent="0.25">
      <c r="B118" s="3">
        <f t="shared" si="24"/>
        <v>107</v>
      </c>
      <c r="C118" s="12">
        <f t="shared" si="25"/>
        <v>137</v>
      </c>
      <c r="D118" s="19">
        <f t="shared" si="26"/>
        <v>4.2307460393293271E-2</v>
      </c>
      <c r="E118" s="20">
        <f t="shared" si="27"/>
        <v>0</v>
      </c>
      <c r="F118" s="20">
        <f t="shared" si="19"/>
        <v>0</v>
      </c>
      <c r="G118" s="19">
        <f t="shared" si="20"/>
        <v>1</v>
      </c>
      <c r="H118" s="19">
        <f t="shared" si="21"/>
        <v>0</v>
      </c>
      <c r="I118" s="19">
        <f t="shared" si="22"/>
        <v>0</v>
      </c>
      <c r="J118" s="19">
        <f t="shared" si="23"/>
        <v>0</v>
      </c>
      <c r="L118" s="12">
        <f t="shared" si="28"/>
        <v>0</v>
      </c>
      <c r="M118" s="12">
        <f t="shared" si="29"/>
        <v>0</v>
      </c>
    </row>
    <row r="119" spans="2:13" x14ac:dyDescent="0.25">
      <c r="B119" s="3">
        <f t="shared" si="24"/>
        <v>108</v>
      </c>
      <c r="C119" s="12">
        <f t="shared" si="25"/>
        <v>138</v>
      </c>
      <c r="D119" s="19">
        <f t="shared" si="26"/>
        <v>4.1075204265333287E-2</v>
      </c>
      <c r="E119" s="20">
        <f t="shared" si="27"/>
        <v>0</v>
      </c>
      <c r="F119" s="20">
        <f t="shared" si="19"/>
        <v>0</v>
      </c>
      <c r="G119" s="19">
        <f t="shared" si="20"/>
        <v>1</v>
      </c>
      <c r="H119" s="19">
        <f t="shared" si="21"/>
        <v>0</v>
      </c>
      <c r="I119" s="19">
        <f t="shared" si="22"/>
        <v>0</v>
      </c>
      <c r="J119" s="19">
        <f t="shared" si="23"/>
        <v>0</v>
      </c>
      <c r="L119" s="12">
        <f t="shared" si="28"/>
        <v>0</v>
      </c>
      <c r="M119" s="12">
        <f t="shared" si="29"/>
        <v>0</v>
      </c>
    </row>
    <row r="120" spans="2:13" x14ac:dyDescent="0.25">
      <c r="B120" s="3">
        <f t="shared" si="24"/>
        <v>109</v>
      </c>
      <c r="C120" s="12">
        <f t="shared" si="25"/>
        <v>139</v>
      </c>
      <c r="D120" s="19">
        <f t="shared" si="26"/>
        <v>3.9878839092556587E-2</v>
      </c>
      <c r="E120" s="20">
        <f t="shared" si="27"/>
        <v>0</v>
      </c>
      <c r="F120" s="20">
        <f t="shared" si="19"/>
        <v>0</v>
      </c>
      <c r="G120" s="19">
        <f t="shared" si="20"/>
        <v>1</v>
      </c>
      <c r="H120" s="19">
        <f t="shared" si="21"/>
        <v>0</v>
      </c>
      <c r="I120" s="19">
        <f t="shared" si="22"/>
        <v>0</v>
      </c>
      <c r="J120" s="19">
        <f t="shared" si="23"/>
        <v>0</v>
      </c>
      <c r="L120" s="12">
        <f t="shared" si="28"/>
        <v>0</v>
      </c>
      <c r="M120" s="12">
        <f t="shared" si="29"/>
        <v>0</v>
      </c>
    </row>
    <row r="121" spans="2:13" x14ac:dyDescent="0.25">
      <c r="B121" s="3">
        <f t="shared" si="24"/>
        <v>110</v>
      </c>
      <c r="C121" s="12">
        <f t="shared" si="25"/>
        <v>140</v>
      </c>
      <c r="D121" s="19">
        <f t="shared" si="26"/>
        <v>3.8717319507336492E-2</v>
      </c>
      <c r="E121" s="20">
        <f t="shared" si="27"/>
        <v>0</v>
      </c>
      <c r="F121" s="20">
        <f t="shared" si="19"/>
        <v>0</v>
      </c>
      <c r="G121" s="19">
        <f t="shared" si="20"/>
        <v>1</v>
      </c>
      <c r="H121" s="19">
        <f t="shared" si="21"/>
        <v>0</v>
      </c>
      <c r="I121" s="19">
        <f t="shared" si="22"/>
        <v>0</v>
      </c>
      <c r="J121" s="19">
        <f t="shared" si="23"/>
        <v>0</v>
      </c>
      <c r="L121" s="12">
        <f t="shared" si="28"/>
        <v>0</v>
      </c>
      <c r="M121" s="12">
        <f t="shared" si="29"/>
        <v>0</v>
      </c>
    </row>
    <row r="122" spans="2:13" x14ac:dyDescent="0.25">
      <c r="B122" s="3">
        <f t="shared" si="24"/>
        <v>111</v>
      </c>
      <c r="C122" s="12">
        <f t="shared" si="25"/>
        <v>141</v>
      </c>
      <c r="D122" s="19">
        <f t="shared" si="26"/>
        <v>3.7589630589647073E-2</v>
      </c>
      <c r="E122" s="20">
        <f t="shared" si="27"/>
        <v>0</v>
      </c>
      <c r="F122" s="20">
        <f t="shared" si="19"/>
        <v>0</v>
      </c>
      <c r="G122" s="19">
        <f t="shared" si="20"/>
        <v>1</v>
      </c>
      <c r="H122" s="19">
        <f t="shared" si="21"/>
        <v>0</v>
      </c>
      <c r="I122" s="19">
        <f t="shared" si="22"/>
        <v>0</v>
      </c>
      <c r="J122" s="19">
        <f t="shared" si="23"/>
        <v>0</v>
      </c>
      <c r="L122" s="12">
        <f t="shared" si="28"/>
        <v>0</v>
      </c>
      <c r="M122" s="12">
        <f t="shared" si="29"/>
        <v>0</v>
      </c>
    </row>
    <row r="123" spans="2:13" x14ac:dyDescent="0.25">
      <c r="B123" s="3">
        <f t="shared" si="24"/>
        <v>112</v>
      </c>
      <c r="C123" s="12">
        <f t="shared" si="25"/>
        <v>142</v>
      </c>
      <c r="D123" s="19">
        <f t="shared" si="26"/>
        <v>3.6494786980239877E-2</v>
      </c>
      <c r="E123" s="20">
        <f t="shared" si="27"/>
        <v>0</v>
      </c>
      <c r="F123" s="20">
        <f t="shared" si="19"/>
        <v>0</v>
      </c>
      <c r="G123" s="19">
        <f t="shared" si="20"/>
        <v>1</v>
      </c>
      <c r="H123" s="19">
        <f t="shared" si="21"/>
        <v>0</v>
      </c>
      <c r="I123" s="19">
        <f t="shared" si="22"/>
        <v>0</v>
      </c>
      <c r="J123" s="19">
        <f t="shared" si="23"/>
        <v>0</v>
      </c>
      <c r="L123" s="12">
        <f t="shared" si="28"/>
        <v>0</v>
      </c>
      <c r="M123" s="12">
        <f t="shared" si="29"/>
        <v>0</v>
      </c>
    </row>
    <row r="124" spans="2:13" x14ac:dyDescent="0.25">
      <c r="B124" s="3">
        <f t="shared" si="24"/>
        <v>113</v>
      </c>
      <c r="C124" s="12">
        <f t="shared" si="25"/>
        <v>143</v>
      </c>
      <c r="D124" s="19">
        <f t="shared" si="26"/>
        <v>3.5431832019650375E-2</v>
      </c>
      <c r="E124" s="20">
        <f t="shared" si="27"/>
        <v>0</v>
      </c>
      <c r="F124" s="20">
        <f t="shared" si="19"/>
        <v>0</v>
      </c>
      <c r="G124" s="19">
        <f t="shared" si="20"/>
        <v>1</v>
      </c>
      <c r="H124" s="19">
        <f t="shared" si="21"/>
        <v>0</v>
      </c>
      <c r="I124" s="19">
        <f t="shared" si="22"/>
        <v>0</v>
      </c>
      <c r="J124" s="19">
        <f t="shared" si="23"/>
        <v>0</v>
      </c>
      <c r="L124" s="12">
        <f t="shared" si="28"/>
        <v>0</v>
      </c>
      <c r="M124" s="12">
        <f t="shared" si="29"/>
        <v>0</v>
      </c>
    </row>
    <row r="125" spans="2:13" x14ac:dyDescent="0.25">
      <c r="B125" s="3">
        <f t="shared" si="24"/>
        <v>114</v>
      </c>
      <c r="C125" s="12">
        <f t="shared" si="25"/>
        <v>144</v>
      </c>
      <c r="D125" s="19">
        <f t="shared" si="26"/>
        <v>3.439983691228192E-2</v>
      </c>
      <c r="E125" s="20">
        <f t="shared" si="27"/>
        <v>0</v>
      </c>
      <c r="F125" s="20">
        <f t="shared" si="19"/>
        <v>0</v>
      </c>
      <c r="G125" s="19">
        <f t="shared" si="20"/>
        <v>1</v>
      </c>
      <c r="H125" s="19">
        <f t="shared" si="21"/>
        <v>0</v>
      </c>
      <c r="I125" s="19">
        <f t="shared" si="22"/>
        <v>0</v>
      </c>
      <c r="J125" s="19">
        <f t="shared" si="23"/>
        <v>0</v>
      </c>
      <c r="L125" s="12">
        <f t="shared" si="28"/>
        <v>0</v>
      </c>
      <c r="M125" s="12">
        <f t="shared" si="29"/>
        <v>0</v>
      </c>
    </row>
    <row r="126" spans="2:13" x14ac:dyDescent="0.25">
      <c r="B126" s="3">
        <f t="shared" si="24"/>
        <v>115</v>
      </c>
      <c r="C126" s="12">
        <f t="shared" si="25"/>
        <v>145</v>
      </c>
      <c r="D126" s="19">
        <f t="shared" si="26"/>
        <v>3.3397899914836812E-2</v>
      </c>
      <c r="E126" s="20">
        <f t="shared" si="27"/>
        <v>0</v>
      </c>
      <c r="F126" s="20">
        <f t="shared" si="19"/>
        <v>0</v>
      </c>
      <c r="G126" s="19">
        <f t="shared" si="20"/>
        <v>1</v>
      </c>
      <c r="H126" s="19">
        <f t="shared" si="21"/>
        <v>0</v>
      </c>
      <c r="I126" s="19">
        <f t="shared" si="22"/>
        <v>0</v>
      </c>
      <c r="J126" s="19">
        <f t="shared" si="23"/>
        <v>0</v>
      </c>
      <c r="L126" s="12">
        <f t="shared" si="28"/>
        <v>0</v>
      </c>
      <c r="M126" s="12">
        <f t="shared" si="29"/>
        <v>0</v>
      </c>
    </row>
    <row r="127" spans="2:13" x14ac:dyDescent="0.25">
      <c r="B127" s="3">
        <f t="shared" si="24"/>
        <v>116</v>
      </c>
      <c r="C127" s="12">
        <f t="shared" si="25"/>
        <v>146</v>
      </c>
      <c r="D127" s="19">
        <f t="shared" si="26"/>
        <v>3.2425145548385249E-2</v>
      </c>
      <c r="E127" s="20">
        <f t="shared" si="27"/>
        <v>0</v>
      </c>
      <c r="F127" s="20">
        <f t="shared" si="19"/>
        <v>0</v>
      </c>
      <c r="G127" s="19">
        <f t="shared" si="20"/>
        <v>1</v>
      </c>
      <c r="H127" s="19">
        <f t="shared" si="21"/>
        <v>0</v>
      </c>
      <c r="I127" s="19">
        <f t="shared" si="22"/>
        <v>0</v>
      </c>
      <c r="J127" s="19">
        <f t="shared" si="23"/>
        <v>0</v>
      </c>
      <c r="L127" s="12">
        <f t="shared" si="28"/>
        <v>0</v>
      </c>
      <c r="M127" s="12">
        <f t="shared" si="29"/>
        <v>0</v>
      </c>
    </row>
    <row r="128" spans="2:13" x14ac:dyDescent="0.25">
      <c r="B128" s="3">
        <f t="shared" si="24"/>
        <v>117</v>
      </c>
      <c r="C128" s="12">
        <f t="shared" si="25"/>
        <v>147</v>
      </c>
      <c r="D128" s="19">
        <f t="shared" si="26"/>
        <v>3.1480723833383746E-2</v>
      </c>
      <c r="E128" s="20">
        <f t="shared" si="27"/>
        <v>0</v>
      </c>
      <c r="F128" s="20">
        <f t="shared" si="19"/>
        <v>0</v>
      </c>
      <c r="G128" s="19">
        <f t="shared" si="20"/>
        <v>1</v>
      </c>
      <c r="H128" s="19">
        <f t="shared" si="21"/>
        <v>0</v>
      </c>
      <c r="I128" s="19">
        <f t="shared" si="22"/>
        <v>0</v>
      </c>
      <c r="J128" s="19">
        <f t="shared" si="23"/>
        <v>0</v>
      </c>
      <c r="L128" s="12">
        <f t="shared" si="28"/>
        <v>0</v>
      </c>
      <c r="M128" s="12">
        <f t="shared" si="29"/>
        <v>0</v>
      </c>
    </row>
    <row r="129" spans="2:13" x14ac:dyDescent="0.25">
      <c r="B129" s="3">
        <f t="shared" si="24"/>
        <v>118</v>
      </c>
      <c r="C129" s="12">
        <f t="shared" si="25"/>
        <v>148</v>
      </c>
      <c r="D129" s="19">
        <f t="shared" si="26"/>
        <v>3.0563809546974508E-2</v>
      </c>
      <c r="E129" s="20">
        <f t="shared" si="27"/>
        <v>0</v>
      </c>
      <c r="F129" s="20">
        <f t="shared" si="19"/>
        <v>0</v>
      </c>
      <c r="G129" s="19">
        <f t="shared" si="20"/>
        <v>1</v>
      </c>
      <c r="H129" s="19">
        <f t="shared" si="21"/>
        <v>0</v>
      </c>
      <c r="I129" s="19">
        <f t="shared" si="22"/>
        <v>0</v>
      </c>
      <c r="J129" s="19">
        <f t="shared" si="23"/>
        <v>0</v>
      </c>
      <c r="L129" s="12">
        <f t="shared" si="28"/>
        <v>0</v>
      </c>
      <c r="M129" s="12">
        <f t="shared" si="29"/>
        <v>0</v>
      </c>
    </row>
    <row r="130" spans="2:13" x14ac:dyDescent="0.25">
      <c r="B130" s="3">
        <f t="shared" si="24"/>
        <v>119</v>
      </c>
      <c r="C130" s="12">
        <f t="shared" si="25"/>
        <v>149</v>
      </c>
      <c r="D130" s="19">
        <f t="shared" si="26"/>
        <v>2.9673601501916995E-2</v>
      </c>
      <c r="E130" s="20">
        <f t="shared" si="27"/>
        <v>0</v>
      </c>
      <c r="F130" s="20">
        <f t="shared" si="19"/>
        <v>0</v>
      </c>
      <c r="G130" s="19">
        <f t="shared" si="20"/>
        <v>1</v>
      </c>
      <c r="H130" s="19">
        <f t="shared" si="21"/>
        <v>0</v>
      </c>
      <c r="I130" s="19">
        <f t="shared" si="22"/>
        <v>0</v>
      </c>
      <c r="J130" s="19">
        <f t="shared" si="23"/>
        <v>0</v>
      </c>
      <c r="L130" s="12">
        <f t="shared" si="28"/>
        <v>0</v>
      </c>
      <c r="M130" s="12">
        <f t="shared" si="29"/>
        <v>0</v>
      </c>
    </row>
  </sheetData>
  <mergeCells count="1">
    <mergeCell ref="L9:M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27</vt:i4>
      </vt:variant>
    </vt:vector>
  </HeadingPairs>
  <TitlesOfParts>
    <vt:vector size="31" baseType="lpstr">
      <vt:lpstr>Overlevingstafels</vt:lpstr>
      <vt:lpstr>Invoer en uitvoer</vt:lpstr>
      <vt:lpstr>Milete</vt:lpstr>
      <vt:lpstr>Hulptabellen</vt:lpstr>
      <vt:lpstr>a_n</vt:lpstr>
      <vt:lpstr>a_x</vt:lpstr>
      <vt:lpstr>ä_x</vt:lpstr>
      <vt:lpstr>a_xn</vt:lpstr>
      <vt:lpstr>ä_xn</vt:lpstr>
      <vt:lpstr>alfa</vt:lpstr>
      <vt:lpstr>An</vt:lpstr>
      <vt:lpstr>Ax</vt:lpstr>
      <vt:lpstr>Axn</vt:lpstr>
      <vt:lpstr>B</vt:lpstr>
      <vt:lpstr>d_xplust</vt:lpstr>
      <vt:lpstr>geslacht</vt:lpstr>
      <vt:lpstr>i</vt:lpstr>
      <vt:lpstr>ind_duur</vt:lpstr>
      <vt:lpstr>ind_omega</vt:lpstr>
      <vt:lpstr>jaarbedrag</vt:lpstr>
      <vt:lpstr>lxplust</vt:lpstr>
      <vt:lpstr>milete_i</vt:lpstr>
      <vt:lpstr>n</vt:lpstr>
      <vt:lpstr>nEx</vt:lpstr>
      <vt:lpstr>Overlevingstafels</vt:lpstr>
      <vt:lpstr>q_xplust</vt:lpstr>
      <vt:lpstr>tpx</vt:lpstr>
      <vt:lpstr>tqx</vt:lpstr>
      <vt:lpstr>vt</vt:lpstr>
      <vt:lpstr>x</vt:lpstr>
      <vt:lpstr>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Dannenburg</dc:creator>
  <cp:lastModifiedBy>Dennis Dannenburg</cp:lastModifiedBy>
  <dcterms:created xsi:type="dcterms:W3CDTF">2024-02-04T14:46:26Z</dcterms:created>
  <dcterms:modified xsi:type="dcterms:W3CDTF">2024-10-27T21:04:35Z</dcterms:modified>
</cp:coreProperties>
</file>